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ulatory.nfpower.nf.ca/FP/CBA/2023NPCBA/Project Documents/QA/CA-NP-133/"/>
    </mc:Choice>
  </mc:AlternateContent>
  <xr:revisionPtr revIDLastSave="0" documentId="13_ncr:1_{EE7B368E-C5AE-47E5-B136-BD54DD3023F4}" xr6:coauthVersionLast="36" xr6:coauthVersionMax="36" xr10:uidLastSave="{00000000-0000-0000-0000-000000000000}"/>
  <bookViews>
    <workbookView xWindow="0" yWindow="0" windowWidth="28800" windowHeight="12225" activeTab="2" xr2:uid="{7C07A432-A3F8-401E-A659-8FE1AD2CE30C}"/>
  </bookViews>
  <sheets>
    <sheet name="Scenario 1 - 6.5% Discount" sheetId="1" r:id="rId1"/>
    <sheet name="Scenario 2 - 7.5% Discount" sheetId="2" r:id="rId2"/>
    <sheet name="Scenario 3 - 8.5% Discount" sheetId="4" r:id="rId3"/>
    <sheet name="Sales" sheetId="5" r:id="rId4"/>
  </sheets>
  <definedNames>
    <definedName name="_xlnm.Print_Area" localSheetId="0">'Scenario 1 - 6.5% Discount'!$A$1:$L$51</definedName>
    <definedName name="_xlnm.Print_Area" localSheetId="1">'Scenario 2 - 7.5% Discount'!$A$1:$L$51</definedName>
    <definedName name="_xlnm.Print_Area" localSheetId="2">'Scenario 3 - 8.5% Discount'!$A$1:$L$51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4" l="1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6" i="2"/>
  <c r="L28" i="2"/>
  <c r="L27" i="2"/>
  <c r="L26" i="2"/>
  <c r="L25" i="2"/>
  <c r="L24" i="2"/>
  <c r="L23" i="2"/>
  <c r="L22" i="2"/>
  <c r="L21" i="2"/>
  <c r="L20" i="2"/>
  <c r="L19" i="2"/>
  <c r="L18" i="2"/>
  <c r="L17" i="2"/>
  <c r="L15" i="2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15" i="1"/>
  <c r="I15" i="2" l="1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J15" i="2" l="1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I28" i="4" l="1"/>
  <c r="I27" i="4"/>
  <c r="I26" i="4"/>
  <c r="I25" i="4"/>
  <c r="I24" i="4"/>
  <c r="I23" i="4"/>
  <c r="I22" i="4"/>
  <c r="I21" i="4"/>
  <c r="I20" i="4"/>
  <c r="I19" i="4"/>
  <c r="I18" i="4"/>
  <c r="I17" i="4"/>
  <c r="I16" i="4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I15" i="4"/>
  <c r="J26" i="4" s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I27" i="1"/>
  <c r="I24" i="1"/>
  <c r="I19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J20" i="4" l="1"/>
  <c r="J15" i="4"/>
  <c r="J21" i="4"/>
  <c r="J22" i="4"/>
  <c r="J23" i="4"/>
  <c r="J16" i="4"/>
  <c r="J17" i="4"/>
  <c r="J25" i="4"/>
  <c r="J18" i="4"/>
  <c r="J28" i="4"/>
  <c r="J24" i="4"/>
  <c r="J19" i="4"/>
  <c r="J27" i="4"/>
  <c r="I25" i="1"/>
  <c r="I15" i="1"/>
  <c r="I16" i="1"/>
  <c r="I28" i="1"/>
  <c r="I23" i="1"/>
  <c r="I22" i="1"/>
  <c r="I18" i="1"/>
  <c r="I17" i="1"/>
  <c r="I20" i="1"/>
  <c r="I21" i="1"/>
  <c r="I26" i="1"/>
  <c r="J21" i="1" l="1"/>
  <c r="J17" i="1"/>
  <c r="J28" i="1"/>
  <c r="J20" i="1"/>
  <c r="J27" i="1"/>
  <c r="J19" i="1"/>
  <c r="J26" i="1"/>
  <c r="J18" i="1"/>
  <c r="J15" i="1"/>
  <c r="J25" i="1"/>
  <c r="J24" i="1"/>
  <c r="J16" i="1"/>
  <c r="J23" i="1"/>
  <c r="J22" i="1"/>
</calcChain>
</file>

<file path=xl/sharedStrings.xml><?xml version="1.0" encoding="utf-8"?>
<sst xmlns="http://schemas.openxmlformats.org/spreadsheetml/2006/main" count="188" uniqueCount="59">
  <si>
    <t>Newfoundland Power Inc.</t>
  </si>
  <si>
    <t>2021 to 2034</t>
  </si>
  <si>
    <t>($000s)</t>
  </si>
  <si>
    <t xml:space="preserve">Investment </t>
  </si>
  <si>
    <t>Pro Forma Revenue Requirement Impacts</t>
  </si>
  <si>
    <t xml:space="preserve">Capital </t>
  </si>
  <si>
    <t xml:space="preserve">Program </t>
  </si>
  <si>
    <t xml:space="preserve">Incremental </t>
  </si>
  <si>
    <t xml:space="preserve">Capital Cost </t>
  </si>
  <si>
    <t xml:space="preserve">Program Cost </t>
  </si>
  <si>
    <t>Net</t>
  </si>
  <si>
    <t xml:space="preserve">Cumulative </t>
  </si>
  <si>
    <t>Year</t>
  </si>
  <si>
    <t>Costs</t>
  </si>
  <si>
    <t>Revenues</t>
  </si>
  <si>
    <t>System Costs</t>
  </si>
  <si>
    <t>Recovery</t>
  </si>
  <si>
    <t>NPV</t>
  </si>
  <si>
    <t>A</t>
  </si>
  <si>
    <t>B</t>
  </si>
  <si>
    <t>C</t>
  </si>
  <si>
    <t>D</t>
  </si>
  <si>
    <t>E</t>
  </si>
  <si>
    <t>F</t>
  </si>
  <si>
    <t>G</t>
  </si>
  <si>
    <t>H</t>
  </si>
  <si>
    <t>marginal costs vary by year</t>
  </si>
  <si>
    <t>Notes</t>
  </si>
  <si>
    <t xml:space="preserve">Includes all EV charging infrastructure costs, including the costs associated with connecting the EV charging </t>
  </si>
  <si>
    <t>infrastructure to Newfoundland Power's distribution system.  The 2021 amount is net of federal funding</t>
  </si>
  <si>
    <t>of $550,000.</t>
  </si>
  <si>
    <t xml:space="preserve">Includes all Electrification program costs associated with Newfoundland Power's customers including the costs to </t>
  </si>
  <si>
    <t>operate the EV charging stations.</t>
  </si>
  <si>
    <t>Projected incremental revenues from additional energy sales as a result of the initiatives set out in the</t>
  </si>
  <si>
    <t xml:space="preserve">Projected incremental system costs (energy and capacity costs) as a result of the initiatives set out in the </t>
  </si>
  <si>
    <t>Includes forecast depreciation, financing costs and associated income taxes related to the EV charging</t>
  </si>
  <si>
    <t xml:space="preserve">Includes forecast amortization, financing costs and associated income taxes related to electrification program </t>
  </si>
  <si>
    <t>Calculated as C - D - E - F.</t>
  </si>
  <si>
    <t>in January 2022.</t>
  </si>
  <si>
    <t xml:space="preserve">2021 Plan.  The revenue figures reflect annual increases in electricity rates of 2.25%. </t>
  </si>
  <si>
    <t xml:space="preserve">2021 Plan.  The system cost figures primarily reflect the marginal cost information received from Hydro </t>
  </si>
  <si>
    <t>costs.  Based on an estimated amortization period of 10 years (equal to the estimated life of an electric vehicle),</t>
  </si>
  <si>
    <t>an incremental WACC of 7.5% and an income tax rate of 30%.</t>
  </si>
  <si>
    <t>an incremental WACC of 6.5% and an income tax rate of 30%.</t>
  </si>
  <si>
    <t>an incremental WACC of 8.5% and an income tax rate of 30%.</t>
  </si>
  <si>
    <t>Forecast Sales with Electrification (kWh)</t>
  </si>
  <si>
    <t>Rate Mitgating</t>
  </si>
  <si>
    <t>Impact</t>
  </si>
  <si>
    <t>(cents/kWh)</t>
  </si>
  <si>
    <t>Pro Forma Revenue Requirement Analysis (6.5% Discount Rate)</t>
  </si>
  <si>
    <t>Pro Forma Revenue Requirement Analysis (7.5% Discount Rate)</t>
  </si>
  <si>
    <t>Pro Forma Revenue Requirement Analysis (8.5% Discount Rate)</t>
  </si>
  <si>
    <t xml:space="preserve">infrastructure investment.  Based on an estimated 10 year service life, an incremental WACC of 6.5% and </t>
  </si>
  <si>
    <t>an income tax rate of 30%.</t>
  </si>
  <si>
    <t xml:space="preserve">infrastructure investment.  Based on an estimated 10 year service life, an incremental WACC of 7.5% and </t>
  </si>
  <si>
    <t>infrastructure investment.  Based on an estimated 10 year service life, an incremental WACC of 8.5% and</t>
  </si>
  <si>
    <t>The NPV at the end of each period using an incremental WACC of 6.5%.</t>
  </si>
  <si>
    <t>The NPV at the end of each period using an incremental WACC of 7.5%.</t>
  </si>
  <si>
    <t>The NPV at the end of each period using an incremental WACC of 8.5%.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</si>
</sst>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4D4F53"/>
      <name val="Tahoma"/>
      <family val="2"/>
    </font>
    <font>
      <sz val="11"/>
      <color rgb="FF4D4F53"/>
      <name val="Tahoma"/>
      <family val="2"/>
    </font>
    <font>
      <u/>
      <sz val="11"/>
      <color rgb="FF4D4F53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37" fontId="0" fillId="0" borderId="0" xfId="0" applyNumberFormat="1"/>
    <xf numFmtId="166" fontId="0" fillId="0" borderId="0" xfId="2" applyNumberFormat="1" applyFont="1"/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1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37" fontId="0" fillId="0" borderId="0" xfId="1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0" fontId="0" fillId="0" borderId="0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37" fontId="0" fillId="0" borderId="0" xfId="0" applyNumberFormat="1" applyFill="1" applyBorder="1"/>
    <xf numFmtId="164" fontId="0" fillId="0" borderId="0" xfId="1" applyNumberFormat="1" applyFont="1" applyFill="1" applyBorder="1" applyAlignment="1">
      <alignment horizontal="left"/>
    </xf>
    <xf numFmtId="9" fontId="0" fillId="0" borderId="0" xfId="2" applyFont="1" applyFill="1" applyBorder="1" applyAlignment="1">
      <alignment horizontal="center"/>
    </xf>
    <xf numFmtId="164" fontId="0" fillId="0" borderId="0" xfId="1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37" fontId="4" fillId="0" borderId="0" xfId="1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37" fontId="4" fillId="0" borderId="0" xfId="0" applyNumberFormat="1" applyFont="1" applyFill="1" applyBorder="1"/>
    <xf numFmtId="37" fontId="4" fillId="0" borderId="0" xfId="0" applyNumberFormat="1" applyFont="1"/>
    <xf numFmtId="166" fontId="4" fillId="0" borderId="0" xfId="2" applyNumberFormat="1" applyFont="1"/>
    <xf numFmtId="0" fontId="3" fillId="0" borderId="0" xfId="0" applyFont="1" applyAlignment="1">
      <alignment horizontal="left"/>
    </xf>
    <xf numFmtId="9" fontId="4" fillId="0" borderId="0" xfId="2" applyFont="1"/>
    <xf numFmtId="8" fontId="4" fillId="0" borderId="0" xfId="0" applyNumberFormat="1" applyFont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9" fontId="4" fillId="0" borderId="0" xfId="2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4D4F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C4BE5-2767-4575-8071-6097D265A503}">
  <sheetPr>
    <pageSetUpPr fitToPage="1"/>
  </sheetPr>
  <dimension ref="A2:BG104"/>
  <sheetViews>
    <sheetView zoomScale="86" workbookViewId="0">
      <selection activeCell="M35" sqref="M35"/>
    </sheetView>
  </sheetViews>
  <sheetFormatPr defaultRowHeight="14.25" x14ac:dyDescent="0.2"/>
  <cols>
    <col min="1" max="1" width="8" style="27" customWidth="1"/>
    <col min="2" max="2" width="9.85546875" style="27" customWidth="1"/>
    <col min="3" max="3" width="10.28515625" style="27" bestFit="1" customWidth="1"/>
    <col min="4" max="4" width="2.7109375" style="27" customWidth="1"/>
    <col min="5" max="5" width="13.7109375" style="24" bestFit="1" customWidth="1"/>
    <col min="6" max="6" width="14.140625" style="24" bestFit="1" customWidth="1"/>
    <col min="7" max="7" width="13.42578125" style="24" bestFit="1" customWidth="1"/>
    <col min="8" max="8" width="14.7109375" style="24" bestFit="1" customWidth="1"/>
    <col min="9" max="9" width="11.140625" style="24" bestFit="1" customWidth="1"/>
    <col min="10" max="10" width="14.85546875" style="24" customWidth="1"/>
    <col min="11" max="11" width="2.7109375" style="24" customWidth="1"/>
    <col min="12" max="12" width="13.5703125" style="24" bestFit="1" customWidth="1"/>
    <col min="13" max="13" width="8.28515625" style="25" customWidth="1"/>
    <col min="14" max="15" width="8.85546875" style="25"/>
    <col min="16" max="25" width="8.85546875" style="26"/>
    <col min="26" max="26" width="10.5703125" style="26" bestFit="1" customWidth="1"/>
    <col min="27" max="40" width="8.85546875" style="26"/>
    <col min="41" max="16384" width="9.140625" style="27"/>
  </cols>
  <sheetData>
    <row r="2" spans="1:58" x14ac:dyDescent="0.2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4" spans="1:58" x14ac:dyDescent="0.2">
      <c r="A4" s="23" t="s">
        <v>49</v>
      </c>
      <c r="B4" s="23"/>
      <c r="C4" s="23"/>
      <c r="D4" s="23"/>
      <c r="E4" s="23"/>
      <c r="F4" s="23"/>
      <c r="G4" s="23"/>
      <c r="H4" s="23"/>
      <c r="I4" s="23"/>
      <c r="J4" s="23"/>
      <c r="K4" s="28"/>
      <c r="L4" s="28"/>
    </row>
    <row r="5" spans="1:58" x14ac:dyDescent="0.2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8"/>
      <c r="L5" s="28"/>
    </row>
    <row r="6" spans="1:58" x14ac:dyDescent="0.2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8"/>
      <c r="L6" s="28"/>
    </row>
    <row r="7" spans="1:58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8"/>
      <c r="L7" s="28"/>
      <c r="N7" s="30"/>
    </row>
    <row r="8" spans="1:58" s="31" customFormat="1" x14ac:dyDescent="0.2"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</row>
    <row r="9" spans="1:58" s="31" customFormat="1" x14ac:dyDescent="0.2">
      <c r="B9" s="32" t="s">
        <v>3</v>
      </c>
      <c r="C9" s="32"/>
      <c r="E9" s="32" t="s">
        <v>4</v>
      </c>
      <c r="F9" s="32"/>
      <c r="G9" s="32"/>
      <c r="H9" s="32"/>
      <c r="I9" s="32"/>
      <c r="J9" s="32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1:58" s="31" customFormat="1" x14ac:dyDescent="0.2"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</row>
    <row r="11" spans="1:58" x14ac:dyDescent="0.2">
      <c r="A11" s="33"/>
      <c r="B11" s="33" t="s">
        <v>5</v>
      </c>
      <c r="C11" s="33" t="s">
        <v>6</v>
      </c>
      <c r="D11" s="34"/>
      <c r="E11" s="33" t="s">
        <v>7</v>
      </c>
      <c r="F11" s="33" t="s">
        <v>7</v>
      </c>
      <c r="G11" s="33" t="s">
        <v>8</v>
      </c>
      <c r="H11" s="33" t="s">
        <v>9</v>
      </c>
      <c r="I11" s="33" t="s">
        <v>10</v>
      </c>
      <c r="J11" s="24" t="s">
        <v>11</v>
      </c>
      <c r="L11" s="24" t="s">
        <v>46</v>
      </c>
      <c r="N11" s="35"/>
      <c r="O11" s="35"/>
      <c r="P11" s="36"/>
      <c r="Q11" s="35"/>
      <c r="R11" s="35"/>
      <c r="S11" s="35"/>
      <c r="T11" s="35"/>
      <c r="U11" s="35"/>
      <c r="V11" s="35"/>
      <c r="W11" s="35"/>
      <c r="X11" s="35"/>
      <c r="Y11" s="36"/>
      <c r="Z11" s="35"/>
      <c r="AA11" s="35"/>
      <c r="AB11" s="35"/>
      <c r="AC11" s="35"/>
      <c r="AD11" s="35"/>
      <c r="AE11" s="25"/>
      <c r="AF11" s="25"/>
      <c r="AG11" s="25"/>
      <c r="AK11" s="35"/>
      <c r="AL11" s="35"/>
      <c r="AM11" s="36"/>
      <c r="AN11" s="35"/>
      <c r="AO11" s="33"/>
      <c r="AP11" s="33"/>
      <c r="AQ11" s="33"/>
      <c r="AR11" s="33"/>
      <c r="AS11" s="24"/>
      <c r="AU11" s="33"/>
      <c r="AV11" s="33"/>
      <c r="AW11" s="34"/>
      <c r="AX11" s="33"/>
      <c r="AY11" s="33"/>
      <c r="AZ11" s="33"/>
      <c r="BA11" s="33"/>
      <c r="BB11" s="33"/>
      <c r="BC11" s="24"/>
    </row>
    <row r="12" spans="1:58" x14ac:dyDescent="0.2">
      <c r="A12" s="33" t="s">
        <v>12</v>
      </c>
      <c r="B12" s="33" t="s">
        <v>13</v>
      </c>
      <c r="C12" s="33" t="s">
        <v>13</v>
      </c>
      <c r="D12" s="33"/>
      <c r="E12" s="33" t="s">
        <v>14</v>
      </c>
      <c r="F12" s="33" t="s">
        <v>15</v>
      </c>
      <c r="G12" s="33" t="s">
        <v>16</v>
      </c>
      <c r="H12" s="33" t="s">
        <v>16</v>
      </c>
      <c r="I12" s="33" t="s">
        <v>14</v>
      </c>
      <c r="J12" s="24" t="s">
        <v>17</v>
      </c>
      <c r="L12" s="24" t="s">
        <v>47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25"/>
      <c r="AF12" s="25"/>
      <c r="AG12" s="25"/>
      <c r="AK12" s="35"/>
      <c r="AL12" s="35"/>
      <c r="AM12" s="35"/>
      <c r="AN12" s="35"/>
      <c r="AO12" s="33"/>
      <c r="AP12" s="33"/>
      <c r="AQ12" s="33"/>
      <c r="AR12" s="33"/>
      <c r="AS12" s="24"/>
      <c r="AU12" s="33"/>
      <c r="AV12" s="33"/>
      <c r="AW12" s="33"/>
      <c r="AX12" s="33"/>
      <c r="AY12" s="33"/>
      <c r="AZ12" s="33"/>
      <c r="BA12" s="33"/>
      <c r="BB12" s="33"/>
      <c r="BC12" s="24"/>
    </row>
    <row r="13" spans="1:58" x14ac:dyDescent="0.2">
      <c r="A13" s="33"/>
      <c r="B13" s="33" t="s">
        <v>18</v>
      </c>
      <c r="C13" s="33" t="s">
        <v>19</v>
      </c>
      <c r="D13" s="33"/>
      <c r="E13" s="33" t="s">
        <v>20</v>
      </c>
      <c r="F13" s="33" t="s">
        <v>21</v>
      </c>
      <c r="G13" s="33" t="s">
        <v>22</v>
      </c>
      <c r="H13" s="33" t="s">
        <v>23</v>
      </c>
      <c r="I13" s="33" t="s">
        <v>24</v>
      </c>
      <c r="J13" s="24" t="s">
        <v>25</v>
      </c>
      <c r="L13" s="24" t="s">
        <v>48</v>
      </c>
      <c r="O13" s="26"/>
      <c r="V13" s="35"/>
      <c r="W13" s="35"/>
      <c r="X13" s="35"/>
      <c r="Y13" s="35"/>
      <c r="Z13" s="35"/>
      <c r="AA13" s="35"/>
      <c r="AB13" s="35"/>
      <c r="AC13" s="35"/>
      <c r="AD13" s="35"/>
      <c r="AE13" s="25"/>
      <c r="AF13" s="25"/>
      <c r="AG13" s="25"/>
    </row>
    <row r="14" spans="1:58" x14ac:dyDescent="0.2">
      <c r="A14" s="33"/>
      <c r="B14" s="33"/>
      <c r="C14" s="33"/>
      <c r="D14" s="33"/>
      <c r="E14" s="33"/>
      <c r="F14" s="33"/>
      <c r="G14" s="33"/>
      <c r="H14" s="33"/>
      <c r="I14" s="33"/>
      <c r="O14" s="26"/>
      <c r="V14" s="35"/>
      <c r="W14" s="35"/>
      <c r="X14" s="35"/>
      <c r="Y14" s="35"/>
      <c r="Z14" s="35"/>
      <c r="AA14" s="35"/>
      <c r="AB14" s="35"/>
      <c r="AC14" s="35"/>
      <c r="AD14" s="35"/>
      <c r="AE14" s="25"/>
      <c r="AF14" s="25"/>
      <c r="AG14" s="25"/>
    </row>
    <row r="15" spans="1:58" x14ac:dyDescent="0.2">
      <c r="A15" s="37">
        <v>2021</v>
      </c>
      <c r="B15" s="38">
        <v>1377.377</v>
      </c>
      <c r="C15" s="38">
        <v>0</v>
      </c>
      <c r="D15" s="38"/>
      <c r="E15" s="38">
        <v>0</v>
      </c>
      <c r="F15" s="38">
        <v>0</v>
      </c>
      <c r="G15" s="38">
        <v>106.13581636607501</v>
      </c>
      <c r="H15" s="38">
        <v>0</v>
      </c>
      <c r="I15" s="38">
        <f t="shared" ref="I15:I28" si="0">E15-SUM(F15:H15)</f>
        <v>-106.13581636607501</v>
      </c>
      <c r="J15" s="38">
        <f>NPV(0.065,$I$15:I15)</f>
        <v>-99.65804353622066</v>
      </c>
      <c r="L15" s="39">
        <f>((I15*1000)/Sales!B2)*100</f>
        <v>-1.8571446433258967E-3</v>
      </c>
      <c r="N15" s="40"/>
      <c r="O15" s="40"/>
      <c r="P15" s="40"/>
      <c r="Q15" s="40"/>
      <c r="R15" s="40"/>
      <c r="S15" s="40"/>
      <c r="T15" s="40"/>
      <c r="U15" s="41"/>
      <c r="V15" s="42"/>
      <c r="W15" s="40"/>
      <c r="X15" s="40"/>
      <c r="Y15" s="40"/>
      <c r="Z15" s="40"/>
      <c r="AA15" s="40"/>
      <c r="AB15" s="40"/>
      <c r="AC15" s="40"/>
      <c r="AD15" s="40"/>
      <c r="AE15" s="40"/>
      <c r="AF15" s="25"/>
      <c r="AG15" s="43"/>
      <c r="AK15" s="44"/>
      <c r="AL15" s="44"/>
      <c r="AN15" s="44"/>
      <c r="AO15" s="45"/>
      <c r="AP15" s="45"/>
      <c r="AQ15" s="45"/>
      <c r="AR15" s="45"/>
      <c r="AS15" s="45"/>
      <c r="AU15" s="45"/>
      <c r="AV15" s="45"/>
      <c r="AW15" s="45"/>
      <c r="AX15" s="45"/>
      <c r="AY15" s="45"/>
      <c r="AZ15" s="45"/>
      <c r="BA15" s="45"/>
      <c r="BB15" s="45"/>
      <c r="BC15" s="45"/>
      <c r="BE15" s="46"/>
      <c r="BF15" s="46"/>
    </row>
    <row r="16" spans="1:58" x14ac:dyDescent="0.2">
      <c r="A16" s="37">
        <f>A15+1</f>
        <v>2022</v>
      </c>
      <c r="B16" s="38">
        <v>2120.6959999999999</v>
      </c>
      <c r="C16" s="38">
        <v>1884</v>
      </c>
      <c r="D16" s="38"/>
      <c r="E16" s="38">
        <v>50.498391873085552</v>
      </c>
      <c r="F16" s="38">
        <v>32.290676396207274</v>
      </c>
      <c r="G16" s="38">
        <v>371.76215247390002</v>
      </c>
      <c r="H16" s="38">
        <v>53.65726200000001</v>
      </c>
      <c r="I16" s="38">
        <f t="shared" si="0"/>
        <v>-407.21169899702176</v>
      </c>
      <c r="J16" s="38">
        <f>NPV(0.065,$I$15:I16)</f>
        <v>-458.68001800955869</v>
      </c>
      <c r="L16" s="39">
        <f>((I16*1000)/Sales!B3)*100</f>
        <v>-7.0806887786564977E-3</v>
      </c>
      <c r="N16" s="40"/>
      <c r="O16" s="40"/>
      <c r="P16" s="40"/>
      <c r="Q16" s="40"/>
      <c r="R16" s="40"/>
      <c r="S16" s="40"/>
      <c r="T16" s="40"/>
      <c r="U16" s="41"/>
      <c r="V16" s="42"/>
      <c r="W16" s="40"/>
      <c r="X16" s="40"/>
      <c r="Y16" s="40"/>
      <c r="Z16" s="40"/>
      <c r="AA16" s="40"/>
      <c r="AB16" s="40"/>
      <c r="AC16" s="40"/>
      <c r="AD16" s="40"/>
      <c r="AE16" s="40"/>
      <c r="AF16" s="25"/>
      <c r="AG16" s="43"/>
      <c r="AK16" s="44"/>
      <c r="AL16" s="44"/>
      <c r="AN16" s="44"/>
      <c r="AO16" s="45"/>
      <c r="AP16" s="45"/>
      <c r="AQ16" s="45"/>
      <c r="AR16" s="45"/>
      <c r="AS16" s="45"/>
      <c r="AU16" s="45"/>
      <c r="AV16" s="45"/>
      <c r="AW16" s="45"/>
      <c r="AX16" s="45"/>
      <c r="AY16" s="45"/>
      <c r="AZ16" s="45"/>
      <c r="BA16" s="45"/>
      <c r="BB16" s="45"/>
      <c r="BC16" s="45"/>
      <c r="BE16" s="46"/>
      <c r="BF16" s="46"/>
    </row>
    <row r="17" spans="1:59" x14ac:dyDescent="0.2">
      <c r="A17" s="37">
        <f t="shared" ref="A17:A28" si="1">A16+1</f>
        <v>2023</v>
      </c>
      <c r="B17" s="38">
        <v>594</v>
      </c>
      <c r="C17" s="38">
        <v>2802</v>
      </c>
      <c r="D17" s="38"/>
      <c r="E17" s="38">
        <v>307.96352201686324</v>
      </c>
      <c r="F17" s="38">
        <v>168.03312672507562</v>
      </c>
      <c r="G17" s="38">
        <v>567.06153155800007</v>
      </c>
      <c r="H17" s="38">
        <v>370.15115880000002</v>
      </c>
      <c r="I17" s="38">
        <f t="shared" si="0"/>
        <v>-797.28229506621255</v>
      </c>
      <c r="J17" s="38">
        <f>NPV(0.065,$I$15:I17)</f>
        <v>-1118.7094418907184</v>
      </c>
      <c r="L17" s="39">
        <f>((I17*1000)/Sales!B4)*100</f>
        <v>-1.387859360834332E-2</v>
      </c>
      <c r="N17" s="40"/>
      <c r="O17" s="40"/>
      <c r="P17" s="40"/>
      <c r="Q17" s="40"/>
      <c r="R17" s="40"/>
      <c r="S17" s="40"/>
      <c r="T17" s="40"/>
      <c r="U17" s="41"/>
      <c r="V17" s="42"/>
      <c r="W17" s="40"/>
      <c r="X17" s="40"/>
      <c r="Y17" s="40"/>
      <c r="Z17" s="40"/>
      <c r="AA17" s="40"/>
      <c r="AB17" s="40"/>
      <c r="AC17" s="40"/>
      <c r="AD17" s="40"/>
      <c r="AE17" s="40"/>
      <c r="AF17" s="25"/>
      <c r="AG17" s="43"/>
      <c r="AK17" s="44"/>
      <c r="AL17" s="44"/>
      <c r="AN17" s="44"/>
      <c r="AO17" s="45"/>
      <c r="AP17" s="45"/>
      <c r="AQ17" s="45"/>
      <c r="AR17" s="45"/>
      <c r="AS17" s="45"/>
      <c r="AU17" s="45"/>
      <c r="AV17" s="45"/>
      <c r="AW17" s="45"/>
      <c r="AX17" s="45"/>
      <c r="AY17" s="45"/>
      <c r="AZ17" s="45"/>
      <c r="BA17" s="45"/>
      <c r="BB17" s="45"/>
      <c r="BC17" s="45"/>
      <c r="BE17" s="46"/>
      <c r="BF17" s="46"/>
    </row>
    <row r="18" spans="1:59" x14ac:dyDescent="0.2">
      <c r="A18" s="37">
        <f t="shared" si="1"/>
        <v>2024</v>
      </c>
      <c r="B18" s="38">
        <v>460.41699999999997</v>
      </c>
      <c r="C18" s="38">
        <v>3888</v>
      </c>
      <c r="D18" s="38"/>
      <c r="E18" s="38">
        <v>838.26024761170572</v>
      </c>
      <c r="F18" s="38">
        <v>449.57122499310606</v>
      </c>
      <c r="G18" s="38">
        <v>628.09902769654286</v>
      </c>
      <c r="H18" s="38">
        <v>822.17401530000006</v>
      </c>
      <c r="I18" s="38">
        <f t="shared" si="0"/>
        <v>-1061.584020377943</v>
      </c>
      <c r="J18" s="38">
        <f>NPV(0.065,$I$15:I18)</f>
        <v>-1943.9032138554471</v>
      </c>
      <c r="L18" s="39">
        <f>((I18*1000)/Sales!B5)*100</f>
        <v>-1.8391618183025121E-2</v>
      </c>
      <c r="N18" s="40"/>
      <c r="O18" s="40"/>
      <c r="P18" s="40"/>
      <c r="Q18" s="40"/>
      <c r="R18" s="40"/>
      <c r="S18" s="40"/>
      <c r="T18" s="40"/>
      <c r="U18" s="41"/>
      <c r="V18" s="42"/>
      <c r="W18" s="40"/>
      <c r="X18" s="40"/>
      <c r="Y18" s="40"/>
      <c r="Z18" s="40"/>
      <c r="AA18" s="40"/>
      <c r="AB18" s="40"/>
      <c r="AC18" s="40"/>
      <c r="AD18" s="40"/>
      <c r="AE18" s="40"/>
      <c r="AF18" s="25"/>
      <c r="AG18" s="43"/>
      <c r="AK18" s="44"/>
      <c r="AL18" s="44"/>
      <c r="AN18" s="44"/>
      <c r="AO18" s="45"/>
      <c r="AP18" s="45"/>
      <c r="AQ18" s="45"/>
      <c r="AR18" s="45"/>
      <c r="AS18" s="45"/>
      <c r="AU18" s="45"/>
      <c r="AV18" s="45"/>
      <c r="AW18" s="45"/>
      <c r="AX18" s="45"/>
      <c r="AY18" s="45"/>
      <c r="AZ18" s="45"/>
      <c r="BA18" s="45"/>
      <c r="BB18" s="45"/>
      <c r="BC18" s="45"/>
      <c r="BE18" s="46"/>
      <c r="BF18" s="46"/>
    </row>
    <row r="19" spans="1:59" x14ac:dyDescent="0.2">
      <c r="A19" s="37">
        <f t="shared" si="1"/>
        <v>2025</v>
      </c>
      <c r="B19" s="38">
        <v>310.70299999999997</v>
      </c>
      <c r="C19" s="38">
        <v>4283</v>
      </c>
      <c r="D19" s="38"/>
      <c r="E19" s="38">
        <v>1819.9671909466392</v>
      </c>
      <c r="F19" s="38">
        <v>795.2754983350369</v>
      </c>
      <c r="G19" s="38">
        <v>664.83024168026259</v>
      </c>
      <c r="H19" s="38">
        <v>1405.9230378</v>
      </c>
      <c r="I19" s="38">
        <f t="shared" si="0"/>
        <v>-1046.0615868686605</v>
      </c>
      <c r="J19" s="38">
        <f>NPV(0.065,$I$15:I19)</f>
        <v>-2707.4035199315827</v>
      </c>
      <c r="L19" s="39">
        <f>((I19*1000)/Sales!B6)*100</f>
        <v>-1.8102811447947315E-2</v>
      </c>
      <c r="N19" s="40"/>
      <c r="O19" s="40"/>
      <c r="P19" s="40"/>
      <c r="Q19" s="40"/>
      <c r="R19" s="40"/>
      <c r="S19" s="40"/>
      <c r="T19" s="40"/>
      <c r="U19" s="41"/>
      <c r="V19" s="42"/>
      <c r="W19" s="40"/>
      <c r="X19" s="40"/>
      <c r="Y19" s="40"/>
      <c r="Z19" s="40"/>
      <c r="AA19" s="40"/>
      <c r="AB19" s="40"/>
      <c r="AC19" s="40"/>
      <c r="AD19" s="40"/>
      <c r="AE19" s="40"/>
      <c r="AF19" s="25"/>
      <c r="AG19" s="43"/>
      <c r="AK19" s="44"/>
      <c r="AL19" s="44"/>
      <c r="AN19" s="44"/>
      <c r="AO19" s="45"/>
      <c r="AP19" s="45"/>
      <c r="AQ19" s="45"/>
      <c r="AR19" s="45"/>
      <c r="AS19" s="45"/>
      <c r="AU19" s="45"/>
      <c r="AV19" s="45"/>
      <c r="AW19" s="45"/>
      <c r="AX19" s="45"/>
      <c r="AY19" s="45"/>
      <c r="AZ19" s="45"/>
      <c r="BA19" s="45"/>
      <c r="BB19" s="45"/>
      <c r="BC19" s="45"/>
      <c r="BE19" s="46"/>
      <c r="BF19" s="46"/>
    </row>
    <row r="20" spans="1:59" x14ac:dyDescent="0.2">
      <c r="A20" s="37">
        <f t="shared" si="1"/>
        <v>2026</v>
      </c>
      <c r="B20" s="38">
        <v>0</v>
      </c>
      <c r="C20" s="38">
        <v>4390</v>
      </c>
      <c r="D20" s="38"/>
      <c r="E20" s="38">
        <v>3710.1225996589446</v>
      </c>
      <c r="F20" s="38">
        <v>1478.9718484558132</v>
      </c>
      <c r="G20" s="38">
        <v>661.90273025397835</v>
      </c>
      <c r="H20" s="38">
        <v>2020.19785475</v>
      </c>
      <c r="I20" s="38">
        <f t="shared" si="0"/>
        <v>-450.94983380084705</v>
      </c>
      <c r="J20" s="38">
        <f>NPV(0.065,$I$15:I20)</f>
        <v>-3016.4548269020502</v>
      </c>
      <c r="L20" s="39">
        <f>((I20*1000)/Sales!B7)*100</f>
        <v>-7.7703169592134753E-3</v>
      </c>
      <c r="N20" s="40"/>
      <c r="O20" s="40"/>
      <c r="P20" s="40"/>
      <c r="Q20" s="40"/>
      <c r="R20" s="40"/>
      <c r="S20" s="40"/>
      <c r="T20" s="40"/>
      <c r="U20" s="41"/>
      <c r="V20" s="42"/>
      <c r="W20" s="40"/>
      <c r="X20" s="40"/>
      <c r="Y20" s="40"/>
      <c r="Z20" s="40"/>
      <c r="AA20" s="40"/>
      <c r="AB20" s="40"/>
      <c r="AC20" s="40"/>
      <c r="AD20" s="40"/>
      <c r="AE20" s="40"/>
      <c r="AF20" s="25"/>
      <c r="AG20" s="43"/>
      <c r="AK20" s="44"/>
      <c r="AL20" s="44"/>
      <c r="AN20" s="44"/>
      <c r="AO20" s="45"/>
      <c r="AP20" s="45"/>
      <c r="AQ20" s="45"/>
      <c r="AR20" s="45"/>
      <c r="AS20" s="45"/>
      <c r="AU20" s="45"/>
      <c r="AV20" s="45"/>
      <c r="AW20" s="45"/>
      <c r="AX20" s="45"/>
      <c r="AY20" s="45"/>
      <c r="AZ20" s="45"/>
      <c r="BA20" s="45"/>
      <c r="BB20" s="45"/>
      <c r="BC20" s="45"/>
      <c r="BE20" s="46"/>
      <c r="BF20" s="46"/>
    </row>
    <row r="21" spans="1:59" x14ac:dyDescent="0.2">
      <c r="A21" s="37">
        <f t="shared" si="1"/>
        <v>2027</v>
      </c>
      <c r="B21" s="38">
        <v>0</v>
      </c>
      <c r="C21" s="38">
        <v>1074.2650000000001</v>
      </c>
      <c r="D21" s="38"/>
      <c r="E21" s="38">
        <v>8037.2747380143683</v>
      </c>
      <c r="F21" s="38">
        <v>3121.5221934086767</v>
      </c>
      <c r="G21" s="38">
        <v>633.21639456340495</v>
      </c>
      <c r="H21" s="38">
        <v>2529.0851568824996</v>
      </c>
      <c r="I21" s="38">
        <f t="shared" si="0"/>
        <v>1753.4509931597877</v>
      </c>
      <c r="J21" s="38">
        <f>NPV(0.065,$I$15:I21)</f>
        <v>-1888.0982153955458</v>
      </c>
      <c r="L21" s="39">
        <f>((I21*1000)/Sales!B8)*100</f>
        <v>3.0000458199275753E-2</v>
      </c>
      <c r="N21" s="40"/>
      <c r="O21" s="40"/>
      <c r="P21" s="40"/>
      <c r="Q21" s="40"/>
      <c r="R21" s="40"/>
      <c r="S21" s="40"/>
      <c r="T21" s="40"/>
      <c r="U21" s="41"/>
      <c r="V21" s="42"/>
      <c r="W21" s="40"/>
      <c r="X21" s="40"/>
      <c r="Y21" s="40"/>
      <c r="Z21" s="40"/>
      <c r="AA21" s="40"/>
      <c r="AB21" s="40"/>
      <c r="AC21" s="40"/>
      <c r="AD21" s="40"/>
      <c r="AE21" s="40"/>
      <c r="AF21" s="25"/>
      <c r="AG21" s="43"/>
      <c r="AK21" s="44"/>
      <c r="AL21" s="44"/>
      <c r="AN21" s="44"/>
      <c r="AO21" s="45"/>
      <c r="AP21" s="45"/>
      <c r="AQ21" s="45"/>
      <c r="AR21" s="45"/>
      <c r="AS21" s="45"/>
      <c r="AU21" s="45"/>
      <c r="AV21" s="45"/>
      <c r="AW21" s="45"/>
      <c r="AX21" s="45"/>
      <c r="AY21" s="45"/>
      <c r="AZ21" s="45"/>
      <c r="BA21" s="45"/>
      <c r="BB21" s="45"/>
      <c r="BC21" s="45"/>
      <c r="BE21" s="46"/>
      <c r="BF21" s="46"/>
    </row>
    <row r="22" spans="1:59" x14ac:dyDescent="0.2">
      <c r="A22" s="37">
        <f t="shared" si="1"/>
        <v>2028</v>
      </c>
      <c r="B22" s="38">
        <v>0</v>
      </c>
      <c r="C22" s="38">
        <v>1706.223</v>
      </c>
      <c r="D22" s="38"/>
      <c r="E22" s="38">
        <v>14282.694594022918</v>
      </c>
      <c r="F22" s="38">
        <v>5510.1758875074929</v>
      </c>
      <c r="G22" s="38">
        <v>604.82558948581345</v>
      </c>
      <c r="H22" s="38">
        <v>2614.4011482332503</v>
      </c>
      <c r="I22" s="38">
        <f t="shared" si="0"/>
        <v>5553.2919687963622</v>
      </c>
      <c r="J22" s="38">
        <f>NPV(0.065,$I$15:I22)</f>
        <v>1467.3739862123562</v>
      </c>
      <c r="L22" s="39">
        <f>((I22*1000)/Sales!B9)*100</f>
        <v>9.4155019045297217E-2</v>
      </c>
      <c r="N22" s="40"/>
      <c r="O22" s="40"/>
      <c r="P22" s="40"/>
      <c r="Q22" s="40"/>
      <c r="R22" s="40"/>
      <c r="S22" s="40"/>
      <c r="T22" s="40"/>
      <c r="U22" s="41"/>
      <c r="V22" s="42"/>
      <c r="W22" s="40"/>
      <c r="X22" s="40"/>
      <c r="Y22" s="40"/>
      <c r="Z22" s="40"/>
      <c r="AA22" s="40"/>
      <c r="AB22" s="40"/>
      <c r="AC22" s="40"/>
      <c r="AD22" s="40"/>
      <c r="AE22" s="40"/>
      <c r="AF22" s="25"/>
      <c r="AG22" s="43"/>
      <c r="AK22" s="44"/>
      <c r="AL22" s="44"/>
      <c r="AN22" s="44"/>
      <c r="AO22" s="45"/>
      <c r="AP22" s="45"/>
      <c r="AQ22" s="45"/>
      <c r="AR22" s="45"/>
      <c r="AS22" s="45"/>
      <c r="AU22" s="45"/>
      <c r="AV22" s="45"/>
      <c r="AW22" s="45"/>
      <c r="AX22" s="45"/>
      <c r="AY22" s="45"/>
      <c r="AZ22" s="45"/>
      <c r="BA22" s="45"/>
      <c r="BB22" s="45"/>
      <c r="BC22" s="45"/>
      <c r="BE22" s="46"/>
      <c r="BF22" s="46"/>
    </row>
    <row r="23" spans="1:59" x14ac:dyDescent="0.2">
      <c r="A23" s="37">
        <f t="shared" si="1"/>
        <v>2029</v>
      </c>
      <c r="B23" s="38">
        <v>0</v>
      </c>
      <c r="C23" s="38">
        <v>2363.998</v>
      </c>
      <c r="D23" s="38"/>
      <c r="E23" s="38">
        <v>22441.913659402882</v>
      </c>
      <c r="F23" s="38">
        <v>8993.242718434085</v>
      </c>
      <c r="G23" s="38">
        <v>576.64165583730949</v>
      </c>
      <c r="H23" s="38">
        <v>2791.7262114421001</v>
      </c>
      <c r="I23" s="38">
        <f t="shared" si="0"/>
        <v>10080.303073689389</v>
      </c>
      <c r="J23" s="38">
        <f>NPV(0.065,$I$15:I23)</f>
        <v>7186.4664725682806</v>
      </c>
      <c r="L23" s="39">
        <f>((I23*1000)/Sales!B10)*100</f>
        <v>0.16905890272370819</v>
      </c>
      <c r="N23" s="40"/>
      <c r="O23" s="40"/>
      <c r="P23" s="40"/>
      <c r="Q23" s="40"/>
      <c r="R23" s="40"/>
      <c r="S23" s="40"/>
      <c r="T23" s="40"/>
      <c r="U23" s="41"/>
      <c r="V23" s="42"/>
      <c r="W23" s="40"/>
      <c r="X23" s="40"/>
      <c r="Y23" s="40"/>
      <c r="Z23" s="40"/>
      <c r="AA23" s="40"/>
      <c r="AB23" s="40"/>
      <c r="AC23" s="40"/>
      <c r="AD23" s="40"/>
      <c r="AE23" s="40"/>
      <c r="AF23" s="25"/>
      <c r="AG23" s="43"/>
      <c r="AK23" s="44"/>
      <c r="AL23" s="44"/>
      <c r="AN23" s="44"/>
      <c r="AO23" s="45"/>
      <c r="AP23" s="45"/>
      <c r="AQ23" s="45"/>
      <c r="AR23" s="45"/>
      <c r="AS23" s="45"/>
      <c r="AU23" s="45"/>
      <c r="AV23" s="45"/>
      <c r="AW23" s="45"/>
      <c r="AX23" s="45"/>
      <c r="AY23" s="45"/>
      <c r="AZ23" s="45"/>
      <c r="BA23" s="45"/>
      <c r="BB23" s="45"/>
      <c r="BC23" s="45"/>
      <c r="BE23" s="46"/>
      <c r="BF23" s="46"/>
    </row>
    <row r="24" spans="1:59" x14ac:dyDescent="0.2">
      <c r="A24" s="37">
        <f t="shared" si="1"/>
        <v>2030</v>
      </c>
      <c r="B24" s="38">
        <v>0</v>
      </c>
      <c r="C24" s="38">
        <v>2980.07</v>
      </c>
      <c r="D24" s="38"/>
      <c r="E24" s="38">
        <v>32272.855596312431</v>
      </c>
      <c r="F24" s="38">
        <v>12837.707905950814</v>
      </c>
      <c r="G24" s="38">
        <v>548.6025321891666</v>
      </c>
      <c r="H24" s="38">
        <v>3059.5163812154001</v>
      </c>
      <c r="I24" s="38">
        <f t="shared" si="0"/>
        <v>15827.02877695705</v>
      </c>
      <c r="J24" s="38">
        <f>NPV(0.065,$I$15:I24)</f>
        <v>15617.936766985935</v>
      </c>
      <c r="L24" s="39">
        <f>((I24*1000)/Sales!B11)*100</f>
        <v>0.26220318289274303</v>
      </c>
      <c r="N24" s="40"/>
      <c r="O24" s="40"/>
      <c r="P24" s="40"/>
      <c r="Q24" s="40"/>
      <c r="R24" s="40"/>
      <c r="S24" s="40"/>
      <c r="T24" s="40"/>
      <c r="U24" s="41"/>
      <c r="V24" s="42"/>
      <c r="W24" s="40"/>
      <c r="X24" s="40"/>
      <c r="Y24" s="40"/>
      <c r="Z24" s="40"/>
      <c r="AA24" s="40"/>
      <c r="AB24" s="40"/>
      <c r="AC24" s="40"/>
      <c r="AD24" s="40"/>
      <c r="AE24" s="40"/>
      <c r="AF24" s="25"/>
      <c r="AG24" s="43"/>
      <c r="AK24" s="44"/>
      <c r="AL24" s="44"/>
      <c r="AN24" s="44"/>
      <c r="AO24" s="45"/>
      <c r="AP24" s="45"/>
      <c r="AQ24" s="45"/>
      <c r="AR24" s="45"/>
      <c r="AS24" s="45"/>
      <c r="AU24" s="45"/>
      <c r="AV24" s="45"/>
      <c r="AW24" s="45"/>
      <c r="AX24" s="45"/>
      <c r="AY24" s="45"/>
      <c r="AZ24" s="45"/>
      <c r="BA24" s="45"/>
      <c r="BB24" s="45"/>
      <c r="BC24" s="45"/>
      <c r="BE24" s="46"/>
      <c r="BF24" s="46"/>
    </row>
    <row r="25" spans="1:59" x14ac:dyDescent="0.2">
      <c r="A25" s="37">
        <f t="shared" si="1"/>
        <v>2031</v>
      </c>
      <c r="B25" s="38">
        <v>0</v>
      </c>
      <c r="C25" s="38">
        <v>3651.42</v>
      </c>
      <c r="D25" s="38"/>
      <c r="E25" s="38">
        <v>44097.678560821878</v>
      </c>
      <c r="F25" s="38">
        <v>16974.66923636683</v>
      </c>
      <c r="G25" s="38">
        <v>453.7573448237016</v>
      </c>
      <c r="H25" s="38">
        <v>3410.3600003923002</v>
      </c>
      <c r="I25" s="38">
        <f t="shared" si="0"/>
        <v>23258.891979239044</v>
      </c>
      <c r="J25" s="38">
        <f>NPV(0.065,$I$15:I25)</f>
        <v>27252.319222103532</v>
      </c>
      <c r="L25" s="39">
        <f>((I25*1000)/Sales!B12)*100</f>
        <v>0.38002331419277025</v>
      </c>
      <c r="N25" s="40"/>
      <c r="O25" s="40"/>
      <c r="P25" s="40"/>
      <c r="Q25" s="40"/>
      <c r="R25" s="40"/>
      <c r="S25" s="40"/>
      <c r="T25" s="40"/>
      <c r="U25" s="41"/>
      <c r="V25" s="42"/>
      <c r="W25" s="40"/>
      <c r="X25" s="40"/>
      <c r="Y25" s="40"/>
      <c r="Z25" s="40"/>
      <c r="AA25" s="40"/>
      <c r="AB25" s="40"/>
      <c r="AC25" s="40"/>
      <c r="AD25" s="40"/>
      <c r="AE25" s="40"/>
      <c r="AF25" s="25"/>
      <c r="AG25" s="43"/>
      <c r="AK25" s="44"/>
      <c r="AL25" s="44"/>
      <c r="AN25" s="44"/>
      <c r="AO25" s="45"/>
      <c r="AP25" s="45"/>
      <c r="AQ25" s="45"/>
      <c r="AR25" s="45"/>
      <c r="AS25" s="45"/>
      <c r="AU25" s="45"/>
      <c r="AV25" s="45"/>
      <c r="AW25" s="45"/>
      <c r="AX25" s="45"/>
      <c r="AY25" s="45"/>
      <c r="AZ25" s="45"/>
      <c r="BA25" s="45"/>
      <c r="BB25" s="45"/>
      <c r="BC25" s="45"/>
      <c r="BE25" s="46"/>
      <c r="BF25" s="46"/>
    </row>
    <row r="26" spans="1:59" x14ac:dyDescent="0.2">
      <c r="A26" s="37">
        <f t="shared" si="1"/>
        <v>2032</v>
      </c>
      <c r="B26" s="38">
        <v>0</v>
      </c>
      <c r="C26" s="38">
        <v>4333.5600000000004</v>
      </c>
      <c r="D26" s="38"/>
      <c r="E26" s="38">
        <v>57754.054156314203</v>
      </c>
      <c r="F26" s="38">
        <v>22231.636888985409</v>
      </c>
      <c r="G26" s="38">
        <v>259.89107704466363</v>
      </c>
      <c r="H26" s="38">
        <v>3847.9998764197003</v>
      </c>
      <c r="I26" s="38">
        <f t="shared" si="0"/>
        <v>31414.52631386443</v>
      </c>
      <c r="J26" s="38">
        <f>NPV(0.065,$I$15:I26)</f>
        <v>42007.183610510001</v>
      </c>
      <c r="L26" s="39">
        <f>((I26*1000)/Sales!B13)*100</f>
        <v>0.50559670791486833</v>
      </c>
      <c r="N26" s="40"/>
      <c r="O26" s="40"/>
      <c r="P26" s="40"/>
      <c r="Q26" s="40"/>
      <c r="R26" s="40"/>
      <c r="S26" s="40"/>
      <c r="T26" s="40"/>
      <c r="U26" s="41"/>
      <c r="V26" s="42"/>
      <c r="W26" s="40"/>
      <c r="X26" s="40"/>
      <c r="Y26" s="40"/>
      <c r="Z26" s="40"/>
      <c r="AA26" s="40"/>
      <c r="AB26" s="40"/>
      <c r="AC26" s="40"/>
      <c r="AD26" s="40"/>
      <c r="AE26" s="40"/>
      <c r="AF26" s="25"/>
      <c r="AG26" s="43"/>
      <c r="AK26" s="44"/>
      <c r="AL26" s="44"/>
      <c r="AN26" s="44"/>
      <c r="AO26" s="45"/>
      <c r="AP26" s="45"/>
      <c r="AQ26" s="45"/>
      <c r="AR26" s="45"/>
      <c r="AS26" s="45"/>
      <c r="AU26" s="45"/>
      <c r="AV26" s="45"/>
      <c r="AW26" s="45"/>
      <c r="AX26" s="45"/>
      <c r="AY26" s="45"/>
      <c r="AZ26" s="45"/>
      <c r="BA26" s="45"/>
      <c r="BB26" s="45"/>
      <c r="BC26" s="45"/>
      <c r="BE26" s="46"/>
      <c r="BF26" s="46"/>
    </row>
    <row r="27" spans="1:59" x14ac:dyDescent="0.2">
      <c r="A27" s="37">
        <f t="shared" si="1"/>
        <v>2033</v>
      </c>
      <c r="B27" s="38">
        <v>0</v>
      </c>
      <c r="C27" s="38">
        <v>5060.808</v>
      </c>
      <c r="D27" s="38"/>
      <c r="E27" s="38">
        <v>73172.371365778599</v>
      </c>
      <c r="F27" s="38">
        <v>23269.503532676183</v>
      </c>
      <c r="G27" s="38">
        <v>114.09046747097459</v>
      </c>
      <c r="H27" s="38">
        <v>4188.2179312920998</v>
      </c>
      <c r="I27" s="38">
        <f t="shared" si="0"/>
        <v>45600.559434339346</v>
      </c>
      <c r="J27" s="38">
        <f>NPV(0.065,$I$15:I27)</f>
        <v>62117.794800089905</v>
      </c>
      <c r="L27" s="39">
        <f>((I27*1000)/Sales!B14)*100</f>
        <v>0.7222086384479981</v>
      </c>
      <c r="N27" s="40"/>
      <c r="O27" s="40"/>
      <c r="P27" s="40"/>
      <c r="Q27" s="40"/>
      <c r="R27" s="40"/>
      <c r="S27" s="40"/>
      <c r="T27" s="40"/>
      <c r="U27" s="41"/>
      <c r="V27" s="42"/>
      <c r="W27" s="40"/>
      <c r="X27" s="40"/>
      <c r="Y27" s="40"/>
      <c r="Z27" s="40"/>
      <c r="AA27" s="40"/>
      <c r="AB27" s="40"/>
      <c r="AC27" s="40"/>
      <c r="AD27" s="40"/>
      <c r="AE27" s="40"/>
      <c r="AF27" s="25"/>
      <c r="AG27" s="43"/>
      <c r="AK27" s="44"/>
      <c r="AL27" s="44"/>
      <c r="AN27" s="44"/>
      <c r="AO27" s="45"/>
      <c r="AP27" s="45"/>
      <c r="AQ27" s="45"/>
      <c r="AR27" s="45"/>
      <c r="AS27" s="45"/>
      <c r="AU27" s="45"/>
      <c r="AV27" s="45"/>
      <c r="AW27" s="45"/>
      <c r="AX27" s="45"/>
      <c r="AY27" s="45"/>
      <c r="AZ27" s="45"/>
      <c r="BA27" s="45"/>
      <c r="BB27" s="45"/>
      <c r="BC27" s="45"/>
      <c r="BE27" s="46"/>
      <c r="BF27" s="46"/>
      <c r="BG27" s="27" t="s">
        <v>26</v>
      </c>
    </row>
    <row r="28" spans="1:59" x14ac:dyDescent="0.2">
      <c r="A28" s="37">
        <f t="shared" si="1"/>
        <v>2034</v>
      </c>
      <c r="B28" s="38">
        <v>0</v>
      </c>
      <c r="C28" s="38">
        <v>5787.6030000000001</v>
      </c>
      <c r="D28" s="38"/>
      <c r="E28" s="38">
        <v>90393.100884791667</v>
      </c>
      <c r="F28" s="38">
        <v>27129.368352269328</v>
      </c>
      <c r="G28" s="38">
        <v>56.705887918197227</v>
      </c>
      <c r="H28" s="38">
        <v>4537.3629903435994</v>
      </c>
      <c r="I28" s="38">
        <f t="shared" si="0"/>
        <v>58669.663654260541</v>
      </c>
      <c r="J28" s="38">
        <f>NPV(0.065,$I$15:I28)</f>
        <v>86412.917100546998</v>
      </c>
      <c r="L28" s="39">
        <f>((I28*1000)/Sales!B15)*100</f>
        <v>0.91352974835008316</v>
      </c>
      <c r="N28" s="40"/>
      <c r="O28" s="40"/>
      <c r="P28" s="40"/>
      <c r="Q28" s="40"/>
      <c r="R28" s="40"/>
      <c r="S28" s="40"/>
      <c r="T28" s="40"/>
      <c r="U28" s="41"/>
      <c r="V28" s="42"/>
      <c r="W28" s="40"/>
      <c r="X28" s="40"/>
      <c r="Y28" s="40"/>
      <c r="Z28" s="40"/>
      <c r="AA28" s="40"/>
      <c r="AB28" s="40"/>
      <c r="AC28" s="40"/>
      <c r="AD28" s="40"/>
      <c r="AE28" s="40"/>
      <c r="AF28" s="25"/>
      <c r="AG28" s="43"/>
    </row>
    <row r="29" spans="1:59" x14ac:dyDescent="0.2">
      <c r="A29" s="37"/>
      <c r="B29" s="38"/>
      <c r="C29" s="38"/>
      <c r="D29" s="38"/>
      <c r="E29" s="38"/>
      <c r="F29" s="38"/>
      <c r="G29" s="38"/>
      <c r="H29" s="38"/>
      <c r="I29" s="38"/>
      <c r="J29" s="38"/>
      <c r="L29" s="39"/>
      <c r="O29" s="26"/>
    </row>
    <row r="30" spans="1:59" x14ac:dyDescent="0.2">
      <c r="A30" s="37"/>
      <c r="B30" s="38"/>
      <c r="C30" s="38"/>
      <c r="D30" s="38"/>
      <c r="E30" s="38"/>
      <c r="F30" s="38"/>
      <c r="G30" s="38"/>
      <c r="H30" s="38"/>
      <c r="I30" s="38"/>
      <c r="J30" s="38"/>
      <c r="L30" s="39"/>
      <c r="O30" s="26"/>
      <c r="V30" s="35"/>
      <c r="W30" s="35"/>
      <c r="X30" s="35"/>
      <c r="Y30" s="36"/>
      <c r="Z30" s="35"/>
      <c r="AA30" s="35"/>
      <c r="AB30" s="35"/>
      <c r="AC30" s="35"/>
      <c r="AD30" s="35"/>
      <c r="AE30" s="25"/>
      <c r="AF30" s="25"/>
      <c r="AG30" s="25"/>
    </row>
    <row r="31" spans="1:59" x14ac:dyDescent="0.2">
      <c r="A31" s="47" t="s">
        <v>27</v>
      </c>
      <c r="C31" s="48"/>
      <c r="D31" s="48"/>
      <c r="E31" s="31"/>
      <c r="J31" s="33"/>
      <c r="M31" s="41"/>
      <c r="V31" s="35"/>
      <c r="W31" s="35"/>
      <c r="X31" s="35"/>
      <c r="Y31" s="35"/>
      <c r="Z31" s="35"/>
      <c r="AA31" s="35"/>
      <c r="AB31" s="35"/>
      <c r="AC31" s="35"/>
      <c r="AD31" s="35"/>
      <c r="AE31" s="25"/>
      <c r="AF31" s="25"/>
      <c r="AG31" s="25"/>
    </row>
    <row r="32" spans="1:59" x14ac:dyDescent="0.2">
      <c r="C32" s="48"/>
      <c r="D32" s="48"/>
      <c r="E32" s="31"/>
      <c r="J32" s="33"/>
      <c r="V32" s="35"/>
      <c r="W32" s="35"/>
      <c r="X32" s="35"/>
      <c r="Y32" s="35"/>
      <c r="Z32" s="35"/>
      <c r="AA32" s="35"/>
      <c r="AB32" s="35"/>
      <c r="AC32" s="35"/>
      <c r="AD32" s="35"/>
      <c r="AE32" s="25"/>
      <c r="AF32" s="25"/>
      <c r="AG32" s="25"/>
    </row>
    <row r="33" spans="1:33" x14ac:dyDescent="0.2">
      <c r="A33" s="31" t="s">
        <v>18</v>
      </c>
      <c r="B33" s="27" t="s">
        <v>28</v>
      </c>
      <c r="V33" s="35"/>
      <c r="W33" s="35"/>
      <c r="X33" s="35"/>
      <c r="Y33" s="35"/>
      <c r="Z33" s="35"/>
      <c r="AA33" s="35"/>
      <c r="AB33" s="35"/>
      <c r="AC33" s="35"/>
      <c r="AD33" s="35"/>
      <c r="AE33" s="25"/>
      <c r="AF33" s="25"/>
      <c r="AG33" s="25"/>
    </row>
    <row r="34" spans="1:33" x14ac:dyDescent="0.2">
      <c r="A34" s="31"/>
      <c r="B34" s="27" t="s">
        <v>29</v>
      </c>
      <c r="V34" s="42"/>
      <c r="W34" s="40"/>
      <c r="X34" s="40"/>
      <c r="Y34" s="40"/>
      <c r="Z34" s="40"/>
      <c r="AA34" s="40"/>
      <c r="AB34" s="40"/>
      <c r="AC34" s="40"/>
      <c r="AD34" s="40"/>
      <c r="AE34" s="40"/>
      <c r="AF34" s="25"/>
      <c r="AG34" s="43"/>
    </row>
    <row r="35" spans="1:33" x14ac:dyDescent="0.2">
      <c r="A35" s="31"/>
      <c r="B35" s="49" t="s">
        <v>30</v>
      </c>
      <c r="V35" s="42"/>
      <c r="W35" s="40"/>
      <c r="X35" s="40"/>
      <c r="Y35" s="40"/>
      <c r="Z35" s="40"/>
      <c r="AA35" s="40"/>
      <c r="AB35" s="40"/>
      <c r="AC35" s="40"/>
      <c r="AD35" s="40"/>
      <c r="AE35" s="40"/>
      <c r="AF35" s="25"/>
      <c r="AG35" s="43"/>
    </row>
    <row r="36" spans="1:33" x14ac:dyDescent="0.2">
      <c r="A36" s="31" t="s">
        <v>19</v>
      </c>
      <c r="B36" s="27" t="s">
        <v>31</v>
      </c>
      <c r="V36" s="42"/>
      <c r="W36" s="40"/>
      <c r="X36" s="40"/>
      <c r="Y36" s="40"/>
      <c r="Z36" s="40"/>
      <c r="AA36" s="40"/>
      <c r="AB36" s="40"/>
      <c r="AC36" s="40"/>
      <c r="AD36" s="40"/>
      <c r="AE36" s="40"/>
      <c r="AF36" s="25"/>
      <c r="AG36" s="43"/>
    </row>
    <row r="37" spans="1:33" x14ac:dyDescent="0.2">
      <c r="A37" s="31"/>
      <c r="B37" s="27" t="s">
        <v>32</v>
      </c>
      <c r="V37" s="42"/>
      <c r="W37" s="40"/>
      <c r="X37" s="40"/>
      <c r="Y37" s="40"/>
      <c r="Z37" s="40"/>
      <c r="AA37" s="40"/>
      <c r="AB37" s="40"/>
      <c r="AC37" s="40"/>
      <c r="AD37" s="40"/>
      <c r="AE37" s="40"/>
      <c r="AF37" s="25"/>
      <c r="AG37" s="43"/>
    </row>
    <row r="38" spans="1:33" x14ac:dyDescent="0.2">
      <c r="A38" s="31" t="s">
        <v>20</v>
      </c>
      <c r="B38" s="27" t="s">
        <v>33</v>
      </c>
      <c r="V38" s="42"/>
      <c r="W38" s="40"/>
      <c r="X38" s="40"/>
      <c r="Y38" s="40"/>
      <c r="Z38" s="40"/>
      <c r="AA38" s="40"/>
      <c r="AB38" s="40"/>
      <c r="AC38" s="40"/>
      <c r="AD38" s="40"/>
      <c r="AE38" s="40"/>
      <c r="AF38" s="25"/>
      <c r="AG38" s="43"/>
    </row>
    <row r="39" spans="1:33" x14ac:dyDescent="0.2">
      <c r="A39" s="31"/>
      <c r="B39" s="27" t="s">
        <v>39</v>
      </c>
      <c r="V39" s="42"/>
      <c r="W39" s="40"/>
      <c r="X39" s="40"/>
      <c r="Y39" s="40"/>
      <c r="Z39" s="40"/>
      <c r="AA39" s="40"/>
      <c r="AB39" s="40"/>
      <c r="AC39" s="40"/>
      <c r="AD39" s="40"/>
      <c r="AE39" s="40"/>
      <c r="AF39" s="25"/>
      <c r="AG39" s="43"/>
    </row>
    <row r="40" spans="1:33" x14ac:dyDescent="0.2">
      <c r="A40" s="31" t="s">
        <v>21</v>
      </c>
      <c r="B40" s="27" t="s">
        <v>34</v>
      </c>
      <c r="V40" s="42"/>
      <c r="W40" s="40"/>
      <c r="X40" s="40"/>
      <c r="Y40" s="40"/>
      <c r="Z40" s="40"/>
      <c r="AA40" s="40"/>
      <c r="AB40" s="40"/>
      <c r="AC40" s="40"/>
      <c r="AD40" s="40"/>
      <c r="AE40" s="40"/>
      <c r="AF40" s="25"/>
      <c r="AG40" s="43"/>
    </row>
    <row r="41" spans="1:33" x14ac:dyDescent="0.2">
      <c r="A41" s="31"/>
      <c r="B41" s="27" t="s">
        <v>40</v>
      </c>
      <c r="V41" s="42"/>
      <c r="W41" s="40"/>
      <c r="X41" s="40"/>
      <c r="Y41" s="40"/>
      <c r="Z41" s="40"/>
      <c r="AA41" s="40"/>
      <c r="AB41" s="40"/>
      <c r="AC41" s="40"/>
      <c r="AD41" s="40"/>
      <c r="AE41" s="40"/>
      <c r="AF41" s="25"/>
      <c r="AG41" s="43"/>
    </row>
    <row r="42" spans="1:33" x14ac:dyDescent="0.2">
      <c r="A42" s="31"/>
      <c r="B42" s="27" t="s">
        <v>38</v>
      </c>
      <c r="V42" s="42"/>
      <c r="W42" s="40"/>
      <c r="X42" s="40"/>
      <c r="Y42" s="40"/>
      <c r="Z42" s="40"/>
      <c r="AA42" s="40"/>
      <c r="AB42" s="40"/>
      <c r="AC42" s="40"/>
      <c r="AD42" s="40"/>
      <c r="AE42" s="40"/>
      <c r="AF42" s="25"/>
      <c r="AG42" s="43"/>
    </row>
    <row r="43" spans="1:33" x14ac:dyDescent="0.2">
      <c r="A43" s="31" t="s">
        <v>22</v>
      </c>
      <c r="B43" s="27" t="s">
        <v>35</v>
      </c>
      <c r="V43" s="42"/>
      <c r="W43" s="40"/>
      <c r="X43" s="40"/>
      <c r="Y43" s="40"/>
      <c r="Z43" s="40"/>
      <c r="AA43" s="40"/>
      <c r="AB43" s="40"/>
      <c r="AC43" s="40"/>
      <c r="AD43" s="40"/>
      <c r="AE43" s="40"/>
      <c r="AF43" s="25"/>
      <c r="AG43" s="43"/>
    </row>
    <row r="44" spans="1:33" x14ac:dyDescent="0.2">
      <c r="A44" s="31"/>
      <c r="B44" s="27" t="s">
        <v>52</v>
      </c>
      <c r="V44" s="42"/>
      <c r="W44" s="40"/>
      <c r="X44" s="40"/>
      <c r="Y44" s="40"/>
      <c r="Z44" s="40"/>
      <c r="AA44" s="40"/>
      <c r="AB44" s="40"/>
      <c r="AC44" s="40"/>
      <c r="AD44" s="40"/>
      <c r="AE44" s="40"/>
      <c r="AF44" s="25"/>
      <c r="AG44" s="43"/>
    </row>
    <row r="45" spans="1:33" x14ac:dyDescent="0.2">
      <c r="A45" s="31"/>
      <c r="B45" s="27" t="s">
        <v>53</v>
      </c>
      <c r="V45" s="42"/>
      <c r="W45" s="40"/>
      <c r="X45" s="40"/>
      <c r="Y45" s="40"/>
      <c r="Z45" s="40"/>
      <c r="AA45" s="40"/>
      <c r="AB45" s="40"/>
      <c r="AC45" s="40"/>
      <c r="AD45" s="40"/>
      <c r="AE45" s="40"/>
      <c r="AF45" s="25"/>
      <c r="AG45" s="43"/>
    </row>
    <row r="46" spans="1:33" x14ac:dyDescent="0.2">
      <c r="A46" s="31" t="s">
        <v>23</v>
      </c>
      <c r="B46" s="27" t="s">
        <v>36</v>
      </c>
      <c r="V46" s="42"/>
      <c r="W46" s="40"/>
      <c r="X46" s="40"/>
      <c r="Y46" s="40"/>
      <c r="Z46" s="40"/>
      <c r="AA46" s="40"/>
      <c r="AB46" s="40"/>
      <c r="AC46" s="40"/>
      <c r="AD46" s="40"/>
      <c r="AE46" s="40"/>
      <c r="AF46" s="25"/>
      <c r="AG46" s="43"/>
    </row>
    <row r="47" spans="1:33" x14ac:dyDescent="0.2">
      <c r="A47" s="31"/>
      <c r="B47" s="27" t="s">
        <v>41</v>
      </c>
      <c r="V47" s="42"/>
      <c r="W47" s="40"/>
      <c r="X47" s="40"/>
      <c r="Y47" s="40"/>
      <c r="Z47" s="40"/>
      <c r="AA47" s="40"/>
      <c r="AB47" s="40"/>
      <c r="AC47" s="40"/>
      <c r="AD47" s="40"/>
      <c r="AE47" s="40"/>
      <c r="AF47" s="25"/>
      <c r="AG47" s="43"/>
    </row>
    <row r="48" spans="1:33" x14ac:dyDescent="0.2">
      <c r="A48" s="31"/>
      <c r="B48" s="27" t="s">
        <v>43</v>
      </c>
    </row>
    <row r="49" spans="1:33" x14ac:dyDescent="0.2">
      <c r="A49" s="31" t="s">
        <v>24</v>
      </c>
      <c r="B49" s="27" t="s">
        <v>37</v>
      </c>
      <c r="V49" s="35"/>
      <c r="W49" s="35"/>
      <c r="X49" s="35"/>
      <c r="Y49" s="36"/>
      <c r="Z49" s="35"/>
      <c r="AA49" s="35"/>
      <c r="AB49" s="35"/>
      <c r="AC49" s="35"/>
      <c r="AD49" s="35"/>
      <c r="AE49" s="25"/>
      <c r="AF49" s="25"/>
      <c r="AG49" s="25"/>
    </row>
    <row r="50" spans="1:33" x14ac:dyDescent="0.2">
      <c r="A50" s="31" t="s">
        <v>25</v>
      </c>
      <c r="B50" s="27" t="s">
        <v>56</v>
      </c>
      <c r="V50" s="35"/>
      <c r="W50" s="35"/>
      <c r="X50" s="35"/>
      <c r="Y50" s="35"/>
      <c r="Z50" s="35"/>
      <c r="AA50" s="35"/>
      <c r="AB50" s="35"/>
      <c r="AC50" s="35"/>
      <c r="AD50" s="35"/>
      <c r="AE50" s="25"/>
      <c r="AF50" s="25"/>
      <c r="AG50" s="25"/>
    </row>
    <row r="51" spans="1:33" x14ac:dyDescent="0.2">
      <c r="V51" s="35"/>
      <c r="W51" s="35"/>
      <c r="X51" s="35"/>
      <c r="Y51" s="35"/>
      <c r="Z51" s="35"/>
      <c r="AA51" s="35"/>
      <c r="AB51" s="35"/>
      <c r="AC51" s="35"/>
      <c r="AD51" s="35"/>
      <c r="AE51" s="25"/>
      <c r="AF51" s="25"/>
      <c r="AG51" s="25"/>
    </row>
    <row r="52" spans="1:33" x14ac:dyDescent="0.2">
      <c r="V52" s="50"/>
      <c r="W52" s="35"/>
      <c r="X52" s="35"/>
      <c r="Y52" s="35"/>
      <c r="Z52" s="35"/>
      <c r="AA52" s="35"/>
      <c r="AB52" s="35"/>
      <c r="AC52" s="35"/>
      <c r="AD52" s="35"/>
      <c r="AE52" s="25"/>
      <c r="AF52" s="25"/>
      <c r="AG52" s="25"/>
    </row>
    <row r="53" spans="1:33" x14ac:dyDescent="0.2">
      <c r="V53" s="42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3" x14ac:dyDescent="0.2">
      <c r="V54" s="42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  <row r="55" spans="1:33" x14ac:dyDescent="0.2">
      <c r="V55" s="42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</row>
    <row r="56" spans="1:33" x14ac:dyDescent="0.2">
      <c r="V56" s="42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</row>
    <row r="57" spans="1:33" x14ac:dyDescent="0.2">
      <c r="V57" s="42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</row>
    <row r="58" spans="1:33" x14ac:dyDescent="0.2">
      <c r="V58" s="42"/>
      <c r="W58" s="40"/>
      <c r="X58" s="40"/>
      <c r="Y58" s="40"/>
      <c r="Z58" s="40"/>
      <c r="AA58" s="40"/>
      <c r="AB58" s="40"/>
      <c r="AC58" s="40"/>
      <c r="AD58" s="40"/>
      <c r="AE58" s="40"/>
      <c r="AF58" s="51"/>
      <c r="AG58" s="43"/>
    </row>
    <row r="59" spans="1:33" x14ac:dyDescent="0.2">
      <c r="V59" s="42"/>
      <c r="W59" s="40"/>
      <c r="X59" s="40"/>
      <c r="Y59" s="40"/>
      <c r="Z59" s="40"/>
      <c r="AA59" s="40"/>
      <c r="AB59" s="40"/>
      <c r="AC59" s="40"/>
      <c r="AD59" s="40"/>
      <c r="AE59" s="40"/>
      <c r="AF59" s="51"/>
      <c r="AG59" s="43"/>
    </row>
    <row r="60" spans="1:33" x14ac:dyDescent="0.2">
      <c r="V60" s="42"/>
      <c r="W60" s="40"/>
      <c r="X60" s="40"/>
      <c r="Y60" s="40"/>
      <c r="Z60" s="40"/>
      <c r="AA60" s="40"/>
      <c r="AB60" s="40"/>
      <c r="AC60" s="40"/>
      <c r="AD60" s="40"/>
      <c r="AE60" s="40"/>
      <c r="AF60" s="51"/>
      <c r="AG60" s="43"/>
    </row>
    <row r="61" spans="1:33" x14ac:dyDescent="0.2">
      <c r="V61" s="42"/>
      <c r="W61" s="40"/>
      <c r="X61" s="40"/>
      <c r="Y61" s="40"/>
      <c r="Z61" s="40"/>
      <c r="AA61" s="40"/>
      <c r="AB61" s="40"/>
      <c r="AC61" s="40"/>
      <c r="AD61" s="40"/>
      <c r="AE61" s="40"/>
      <c r="AF61" s="51"/>
      <c r="AG61" s="43"/>
    </row>
    <row r="62" spans="1:33" x14ac:dyDescent="0.2">
      <c r="V62" s="42"/>
      <c r="W62" s="40"/>
      <c r="X62" s="40"/>
      <c r="Y62" s="40"/>
      <c r="Z62" s="40"/>
      <c r="AA62" s="40"/>
      <c r="AB62" s="40"/>
      <c r="AC62" s="40"/>
      <c r="AD62" s="40"/>
      <c r="AE62" s="40"/>
      <c r="AF62" s="51"/>
      <c r="AG62" s="43"/>
    </row>
    <row r="63" spans="1:33" x14ac:dyDescent="0.2">
      <c r="V63" s="42"/>
      <c r="W63" s="40"/>
      <c r="X63" s="40"/>
      <c r="Y63" s="40"/>
      <c r="Z63" s="40"/>
      <c r="AA63" s="40"/>
      <c r="AB63" s="40"/>
      <c r="AC63" s="40"/>
      <c r="AD63" s="40"/>
      <c r="AE63" s="40"/>
      <c r="AF63" s="51"/>
      <c r="AG63" s="43"/>
    </row>
    <row r="64" spans="1:33" x14ac:dyDescent="0.2">
      <c r="V64" s="42"/>
      <c r="W64" s="40"/>
      <c r="X64" s="40"/>
      <c r="Y64" s="40"/>
      <c r="Z64" s="40"/>
      <c r="AA64" s="40"/>
      <c r="AB64" s="40"/>
      <c r="AC64" s="40"/>
      <c r="AD64" s="40"/>
      <c r="AE64" s="40"/>
      <c r="AF64" s="51"/>
      <c r="AG64" s="43"/>
    </row>
    <row r="65" spans="22:33" x14ac:dyDescent="0.2">
      <c r="V65" s="42"/>
      <c r="W65" s="40"/>
      <c r="X65" s="40"/>
      <c r="Y65" s="40"/>
      <c r="Z65" s="40"/>
      <c r="AA65" s="40"/>
      <c r="AB65" s="40"/>
      <c r="AC65" s="40"/>
      <c r="AD65" s="40"/>
      <c r="AE65" s="40"/>
      <c r="AF65" s="51"/>
      <c r="AG65" s="43"/>
    </row>
    <row r="66" spans="22:33" x14ac:dyDescent="0.2">
      <c r="V66" s="42"/>
      <c r="W66" s="40"/>
      <c r="X66" s="40"/>
      <c r="Y66" s="40"/>
      <c r="Z66" s="40"/>
      <c r="AA66" s="40"/>
      <c r="AB66" s="40"/>
      <c r="AC66" s="40"/>
      <c r="AD66" s="40"/>
      <c r="AE66" s="40"/>
      <c r="AF66" s="51"/>
      <c r="AG66" s="43"/>
    </row>
    <row r="67" spans="22:33" x14ac:dyDescent="0.2">
      <c r="V67" s="42"/>
      <c r="W67" s="40"/>
      <c r="X67" s="40"/>
      <c r="Y67" s="40"/>
      <c r="Z67" s="40"/>
      <c r="AA67" s="40"/>
      <c r="AB67" s="40"/>
      <c r="AC67" s="40"/>
      <c r="AD67" s="40"/>
      <c r="AE67" s="40"/>
      <c r="AG67" s="43"/>
    </row>
    <row r="68" spans="22:33" x14ac:dyDescent="0.2">
      <c r="V68" s="42"/>
      <c r="W68" s="40"/>
      <c r="X68" s="40"/>
      <c r="Y68" s="40"/>
      <c r="Z68" s="40"/>
      <c r="AA68" s="40"/>
      <c r="AB68" s="40"/>
      <c r="AC68" s="40"/>
      <c r="AD68" s="40"/>
      <c r="AE68" s="40"/>
      <c r="AG68" s="43"/>
    </row>
    <row r="69" spans="22:33" x14ac:dyDescent="0.2">
      <c r="V69" s="42"/>
      <c r="W69" s="40"/>
      <c r="X69" s="40"/>
      <c r="Y69" s="40"/>
      <c r="Z69" s="40"/>
      <c r="AA69" s="40"/>
      <c r="AB69" s="40"/>
      <c r="AC69" s="40"/>
      <c r="AD69" s="40"/>
      <c r="AE69" s="40"/>
      <c r="AG69" s="43"/>
    </row>
    <row r="70" spans="22:33" x14ac:dyDescent="0.2">
      <c r="V70" s="42"/>
      <c r="W70" s="40"/>
      <c r="X70" s="40"/>
      <c r="Y70" s="40"/>
      <c r="Z70" s="40"/>
      <c r="AA70" s="40"/>
      <c r="AB70" s="40"/>
      <c r="AC70" s="40"/>
      <c r="AD70" s="40"/>
      <c r="AE70" s="40"/>
      <c r="AG70" s="43"/>
    </row>
    <row r="71" spans="22:33" x14ac:dyDescent="0.2">
      <c r="V71" s="42"/>
      <c r="W71" s="40"/>
      <c r="X71" s="40"/>
      <c r="Y71" s="40"/>
      <c r="Z71" s="40"/>
      <c r="AA71" s="40"/>
      <c r="AB71" s="40"/>
      <c r="AC71" s="40"/>
      <c r="AD71" s="40"/>
      <c r="AE71" s="40"/>
      <c r="AG71" s="43"/>
    </row>
    <row r="73" spans="22:33" x14ac:dyDescent="0.2">
      <c r="AE73" s="44"/>
    </row>
    <row r="74" spans="22:33" x14ac:dyDescent="0.2">
      <c r="AE74" s="44"/>
    </row>
    <row r="75" spans="22:33" x14ac:dyDescent="0.2">
      <c r="V75" s="42"/>
      <c r="W75" s="44"/>
      <c r="X75" s="44"/>
      <c r="Y75" s="44"/>
      <c r="Z75" s="44"/>
      <c r="AA75" s="44"/>
      <c r="AB75" s="44"/>
      <c r="AC75" s="44"/>
      <c r="AD75" s="44"/>
      <c r="AE75" s="44"/>
    </row>
    <row r="76" spans="22:33" x14ac:dyDescent="0.2">
      <c r="V76" s="42"/>
      <c r="W76" s="44"/>
      <c r="X76" s="44"/>
      <c r="Y76" s="44"/>
      <c r="Z76" s="44"/>
      <c r="AA76" s="44"/>
      <c r="AB76" s="44"/>
      <c r="AC76" s="44"/>
      <c r="AD76" s="44"/>
      <c r="AE76" s="44"/>
    </row>
    <row r="77" spans="22:33" x14ac:dyDescent="0.2">
      <c r="V77" s="42"/>
      <c r="W77" s="44"/>
      <c r="X77" s="44"/>
      <c r="Y77" s="44"/>
      <c r="Z77" s="44"/>
      <c r="AA77" s="44"/>
      <c r="AB77" s="44"/>
      <c r="AC77" s="44"/>
      <c r="AD77" s="44"/>
      <c r="AE77" s="44"/>
    </row>
    <row r="78" spans="22:33" x14ac:dyDescent="0.2">
      <c r="V78" s="42"/>
      <c r="W78" s="44"/>
      <c r="X78" s="44"/>
      <c r="Y78" s="44"/>
      <c r="Z78" s="44"/>
      <c r="AA78" s="44"/>
      <c r="AB78" s="44"/>
      <c r="AC78" s="44"/>
      <c r="AD78" s="44"/>
      <c r="AE78" s="44"/>
    </row>
    <row r="79" spans="22:33" x14ac:dyDescent="0.2">
      <c r="V79" s="42"/>
      <c r="W79" s="44"/>
      <c r="X79" s="44"/>
      <c r="Y79" s="44"/>
      <c r="Z79" s="44"/>
      <c r="AA79" s="44"/>
      <c r="AB79" s="44"/>
      <c r="AC79" s="44"/>
      <c r="AD79" s="44"/>
      <c r="AE79" s="44"/>
    </row>
    <row r="80" spans="22:33" x14ac:dyDescent="0.2">
      <c r="V80" s="42"/>
      <c r="W80" s="44"/>
      <c r="X80" s="44"/>
      <c r="Y80" s="44"/>
      <c r="Z80" s="44"/>
      <c r="AA80" s="44"/>
      <c r="AB80" s="44"/>
      <c r="AC80" s="44"/>
      <c r="AD80" s="44"/>
      <c r="AE80" s="44"/>
    </row>
    <row r="81" spans="22:31" x14ac:dyDescent="0.2">
      <c r="V81" s="42"/>
      <c r="W81" s="44"/>
      <c r="X81" s="44"/>
      <c r="Y81" s="44"/>
      <c r="Z81" s="44"/>
      <c r="AA81" s="44"/>
      <c r="AB81" s="44"/>
      <c r="AC81" s="44"/>
      <c r="AD81" s="44"/>
      <c r="AE81" s="44"/>
    </row>
    <row r="82" spans="22:31" x14ac:dyDescent="0.2">
      <c r="V82" s="42"/>
      <c r="W82" s="44"/>
      <c r="X82" s="44"/>
      <c r="Y82" s="44"/>
      <c r="Z82" s="44"/>
      <c r="AA82" s="44"/>
      <c r="AB82" s="44"/>
      <c r="AC82" s="44"/>
      <c r="AD82" s="44"/>
      <c r="AE82" s="44"/>
    </row>
    <row r="83" spans="22:31" x14ac:dyDescent="0.2">
      <c r="V83" s="42"/>
      <c r="W83" s="44"/>
      <c r="X83" s="44"/>
      <c r="Y83" s="44"/>
      <c r="Z83" s="44"/>
      <c r="AA83" s="44"/>
      <c r="AB83" s="44"/>
      <c r="AC83" s="44"/>
      <c r="AD83" s="44"/>
      <c r="AE83" s="44"/>
    </row>
    <row r="84" spans="22:31" x14ac:dyDescent="0.2">
      <c r="V84" s="42"/>
      <c r="W84" s="44"/>
      <c r="X84" s="44"/>
      <c r="Y84" s="44"/>
      <c r="Z84" s="44"/>
      <c r="AA84" s="44"/>
      <c r="AB84" s="44"/>
      <c r="AC84" s="44"/>
      <c r="AD84" s="44"/>
      <c r="AE84" s="44"/>
    </row>
    <row r="85" spans="22:31" x14ac:dyDescent="0.2">
      <c r="V85" s="42"/>
      <c r="W85" s="44"/>
      <c r="X85" s="44"/>
      <c r="Y85" s="44"/>
      <c r="Z85" s="44"/>
      <c r="AA85" s="44"/>
      <c r="AB85" s="44"/>
      <c r="AC85" s="44"/>
      <c r="AD85" s="44"/>
      <c r="AE85" s="44"/>
    </row>
    <row r="86" spans="22:31" x14ac:dyDescent="0.2">
      <c r="V86" s="42"/>
      <c r="W86" s="44"/>
      <c r="X86" s="44"/>
      <c r="Y86" s="44"/>
      <c r="Z86" s="44"/>
      <c r="AA86" s="44"/>
      <c r="AB86" s="44"/>
      <c r="AC86" s="44"/>
      <c r="AD86" s="44"/>
      <c r="AE86" s="44"/>
    </row>
    <row r="87" spans="22:31" x14ac:dyDescent="0.2">
      <c r="V87" s="42"/>
      <c r="W87" s="44"/>
      <c r="X87" s="44"/>
      <c r="Y87" s="44"/>
      <c r="Z87" s="44"/>
      <c r="AA87" s="44"/>
      <c r="AB87" s="44"/>
      <c r="AC87" s="44"/>
      <c r="AD87" s="44"/>
    </row>
    <row r="88" spans="22:31" x14ac:dyDescent="0.2">
      <c r="V88" s="42"/>
      <c r="W88" s="44"/>
      <c r="X88" s="44"/>
      <c r="Y88" s="44"/>
      <c r="Z88" s="44"/>
      <c r="AA88" s="44"/>
      <c r="AB88" s="44"/>
      <c r="AC88" s="44"/>
      <c r="AD88" s="44"/>
    </row>
    <row r="91" spans="22:31" x14ac:dyDescent="0.2">
      <c r="V91" s="42"/>
      <c r="X91" s="44"/>
      <c r="Z91" s="44"/>
    </row>
    <row r="92" spans="22:31" x14ac:dyDescent="0.2">
      <c r="V92" s="42"/>
      <c r="Z92" s="44"/>
    </row>
    <row r="93" spans="22:31" x14ac:dyDescent="0.2">
      <c r="V93" s="42"/>
      <c r="Z93" s="44"/>
    </row>
    <row r="94" spans="22:31" x14ac:dyDescent="0.2">
      <c r="V94" s="42"/>
      <c r="Z94" s="44"/>
    </row>
    <row r="95" spans="22:31" x14ac:dyDescent="0.2">
      <c r="V95" s="42"/>
      <c r="Z95" s="44"/>
    </row>
    <row r="96" spans="22:31" x14ac:dyDescent="0.2">
      <c r="V96" s="42"/>
      <c r="Z96" s="44"/>
    </row>
    <row r="97" spans="22:26" x14ac:dyDescent="0.2">
      <c r="V97" s="42"/>
      <c r="Z97" s="44"/>
    </row>
    <row r="98" spans="22:26" x14ac:dyDescent="0.2">
      <c r="V98" s="42"/>
      <c r="Z98" s="44"/>
    </row>
    <row r="99" spans="22:26" x14ac:dyDescent="0.2">
      <c r="V99" s="42"/>
      <c r="Z99" s="44"/>
    </row>
    <row r="100" spans="22:26" x14ac:dyDescent="0.2">
      <c r="V100" s="42"/>
      <c r="Z100" s="44"/>
    </row>
    <row r="101" spans="22:26" x14ac:dyDescent="0.2">
      <c r="V101" s="42"/>
      <c r="Z101" s="44"/>
    </row>
    <row r="102" spans="22:26" x14ac:dyDescent="0.2">
      <c r="V102" s="42"/>
      <c r="Z102" s="44"/>
    </row>
    <row r="103" spans="22:26" x14ac:dyDescent="0.2">
      <c r="V103" s="42"/>
      <c r="Z103" s="44"/>
    </row>
    <row r="104" spans="22:26" x14ac:dyDescent="0.2">
      <c r="V104" s="42"/>
      <c r="Z104" s="44"/>
    </row>
  </sheetData>
  <mergeCells count="6">
    <mergeCell ref="A2:J2"/>
    <mergeCell ref="A4:J4"/>
    <mergeCell ref="A5:J5"/>
    <mergeCell ref="A6:J6"/>
    <mergeCell ref="B9:C9"/>
    <mergeCell ref="E9:J9"/>
  </mergeCells>
  <pageMargins left="0.7" right="0.7" top="0.75" bottom="0.75" header="0.3" footer="0.3"/>
  <pageSetup scale="70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328FE-4881-484E-827B-BB73282C9840}">
  <sheetPr>
    <pageSetUpPr fitToPage="1"/>
  </sheetPr>
  <dimension ref="A1:BG104"/>
  <sheetViews>
    <sheetView workbookViewId="0">
      <selection activeCell="Q22" sqref="Q22"/>
    </sheetView>
  </sheetViews>
  <sheetFormatPr defaultRowHeight="15" x14ac:dyDescent="0.25"/>
  <cols>
    <col min="1" max="1" width="7.7109375" customWidth="1"/>
    <col min="2" max="2" width="9.85546875" customWidth="1"/>
    <col min="3" max="3" width="10.28515625" bestFit="1" customWidth="1"/>
    <col min="4" max="4" width="2.7109375" customWidth="1"/>
    <col min="5" max="5" width="13.7109375" style="1" bestFit="1" customWidth="1"/>
    <col min="6" max="6" width="14.140625" style="1" bestFit="1" customWidth="1"/>
    <col min="7" max="7" width="13.42578125" style="1" bestFit="1" customWidth="1"/>
    <col min="8" max="8" width="14.7109375" style="1" bestFit="1" customWidth="1"/>
    <col min="9" max="9" width="11.140625" style="1" bestFit="1" customWidth="1"/>
    <col min="10" max="10" width="11.5703125" style="1" bestFit="1" customWidth="1"/>
    <col min="11" max="11" width="2.7109375" style="1" customWidth="1"/>
    <col min="12" max="12" width="12.85546875" style="1" bestFit="1" customWidth="1"/>
    <col min="13" max="13" width="8.28515625" style="13" customWidth="1"/>
    <col min="14" max="15" width="8.85546875" style="13"/>
    <col min="16" max="25" width="8.85546875" style="14"/>
    <col min="26" max="26" width="10.5703125" style="14" bestFit="1" customWidth="1"/>
    <col min="27" max="40" width="8.85546875" style="14"/>
  </cols>
  <sheetData>
    <row r="1" spans="1:58" x14ac:dyDescent="0.25">
      <c r="A1" s="27"/>
      <c r="B1" s="27"/>
      <c r="C1" s="27"/>
      <c r="D1" s="27"/>
      <c r="E1" s="24"/>
      <c r="F1" s="24"/>
      <c r="G1" s="24"/>
      <c r="H1" s="24"/>
      <c r="I1" s="24"/>
      <c r="J1" s="24"/>
      <c r="K1" s="24"/>
      <c r="L1" s="24"/>
    </row>
    <row r="2" spans="1:58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24"/>
    </row>
    <row r="3" spans="1:58" x14ac:dyDescent="0.25">
      <c r="A3" s="27"/>
      <c r="B3" s="27"/>
      <c r="C3" s="27"/>
      <c r="D3" s="27"/>
      <c r="E3" s="24"/>
      <c r="F3" s="24"/>
      <c r="G3" s="24"/>
      <c r="H3" s="24"/>
      <c r="I3" s="24"/>
      <c r="J3" s="24"/>
      <c r="K3" s="24"/>
      <c r="L3" s="24"/>
    </row>
    <row r="4" spans="1:58" x14ac:dyDescent="0.25">
      <c r="A4" s="23" t="s">
        <v>50</v>
      </c>
      <c r="B4" s="23"/>
      <c r="C4" s="23"/>
      <c r="D4" s="23"/>
      <c r="E4" s="23"/>
      <c r="F4" s="23"/>
      <c r="G4" s="23"/>
      <c r="H4" s="23"/>
      <c r="I4" s="23"/>
      <c r="J4" s="23"/>
      <c r="K4" s="28"/>
      <c r="L4" s="28"/>
    </row>
    <row r="5" spans="1:58" x14ac:dyDescent="0.25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8"/>
      <c r="L5" s="28"/>
    </row>
    <row r="6" spans="1:58" x14ac:dyDescent="0.25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8"/>
      <c r="L6" s="28"/>
    </row>
    <row r="7" spans="1:58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8"/>
      <c r="L7" s="28"/>
      <c r="N7" s="8"/>
    </row>
    <row r="8" spans="1:58" s="2" customForma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8"/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58" s="2" customFormat="1" x14ac:dyDescent="0.25">
      <c r="A9" s="31"/>
      <c r="B9" s="32" t="s">
        <v>3</v>
      </c>
      <c r="C9" s="32"/>
      <c r="D9" s="31"/>
      <c r="E9" s="32" t="s">
        <v>4</v>
      </c>
      <c r="F9" s="32"/>
      <c r="G9" s="32"/>
      <c r="H9" s="32"/>
      <c r="I9" s="32"/>
      <c r="J9" s="32"/>
      <c r="K9" s="31"/>
      <c r="L9" s="31"/>
      <c r="M9" s="8"/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58" s="2" customFormat="1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8"/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58" x14ac:dyDescent="0.25">
      <c r="A11" s="33"/>
      <c r="B11" s="33" t="s">
        <v>5</v>
      </c>
      <c r="C11" s="33" t="s">
        <v>6</v>
      </c>
      <c r="D11" s="34"/>
      <c r="E11" s="33" t="s">
        <v>7</v>
      </c>
      <c r="F11" s="33" t="s">
        <v>7</v>
      </c>
      <c r="G11" s="33" t="s">
        <v>8</v>
      </c>
      <c r="H11" s="33" t="s">
        <v>9</v>
      </c>
      <c r="I11" s="33" t="s">
        <v>10</v>
      </c>
      <c r="J11" s="24" t="s">
        <v>11</v>
      </c>
      <c r="K11" s="24"/>
      <c r="L11" s="24" t="s">
        <v>46</v>
      </c>
      <c r="N11" s="10"/>
      <c r="O11" s="10"/>
      <c r="P11" s="11"/>
      <c r="Q11" s="12"/>
      <c r="R11" s="12"/>
      <c r="S11" s="12"/>
      <c r="T11" s="12"/>
      <c r="U11" s="12"/>
      <c r="V11" s="12"/>
      <c r="W11" s="10"/>
      <c r="X11" s="10"/>
      <c r="Y11" s="11"/>
      <c r="Z11" s="12"/>
      <c r="AA11" s="12"/>
      <c r="AB11" s="12"/>
      <c r="AC11" s="12"/>
      <c r="AD11" s="12"/>
      <c r="AE11" s="13"/>
      <c r="AF11" s="13"/>
      <c r="AG11" s="13"/>
      <c r="AK11" s="10"/>
      <c r="AL11" s="10"/>
      <c r="AM11" s="11"/>
      <c r="AN11" s="12"/>
      <c r="AO11" s="3"/>
      <c r="AP11" s="3"/>
      <c r="AQ11" s="3"/>
      <c r="AR11" s="3"/>
      <c r="AS11" s="1"/>
      <c r="AU11" s="4"/>
      <c r="AV11" s="4"/>
      <c r="AW11" s="5"/>
      <c r="AX11" s="3"/>
      <c r="AY11" s="3"/>
      <c r="AZ11" s="3"/>
      <c r="BA11" s="3"/>
      <c r="BB11" s="3"/>
      <c r="BC11" s="1"/>
    </row>
    <row r="12" spans="1:58" x14ac:dyDescent="0.25">
      <c r="A12" s="33" t="s">
        <v>12</v>
      </c>
      <c r="B12" s="33" t="s">
        <v>13</v>
      </c>
      <c r="C12" s="33" t="s">
        <v>13</v>
      </c>
      <c r="D12" s="33"/>
      <c r="E12" s="33" t="s">
        <v>14</v>
      </c>
      <c r="F12" s="33" t="s">
        <v>15</v>
      </c>
      <c r="G12" s="33" t="s">
        <v>16</v>
      </c>
      <c r="H12" s="33" t="s">
        <v>16</v>
      </c>
      <c r="I12" s="33" t="s">
        <v>14</v>
      </c>
      <c r="J12" s="24" t="s">
        <v>17</v>
      </c>
      <c r="K12" s="24"/>
      <c r="L12" s="24" t="s">
        <v>47</v>
      </c>
      <c r="N12" s="10"/>
      <c r="O12" s="10"/>
      <c r="P12" s="12"/>
      <c r="Q12" s="12"/>
      <c r="R12" s="12"/>
      <c r="S12" s="12"/>
      <c r="T12" s="12"/>
      <c r="U12" s="12"/>
      <c r="V12" s="12"/>
      <c r="W12" s="10"/>
      <c r="X12" s="10"/>
      <c r="Y12" s="12"/>
      <c r="Z12" s="12"/>
      <c r="AA12" s="12"/>
      <c r="AB12" s="12"/>
      <c r="AC12" s="12"/>
      <c r="AD12" s="12"/>
      <c r="AE12" s="13"/>
      <c r="AF12" s="13"/>
      <c r="AG12" s="13"/>
      <c r="AK12" s="10"/>
      <c r="AL12" s="10"/>
      <c r="AM12" s="12"/>
      <c r="AN12" s="12"/>
      <c r="AO12" s="3"/>
      <c r="AP12" s="3"/>
      <c r="AQ12" s="3"/>
      <c r="AR12" s="3"/>
      <c r="AS12" s="1"/>
      <c r="AU12" s="4"/>
      <c r="AV12" s="4"/>
      <c r="AW12" s="3"/>
      <c r="AX12" s="3"/>
      <c r="AY12" s="3"/>
      <c r="AZ12" s="3"/>
      <c r="BA12" s="3"/>
      <c r="BB12" s="3"/>
      <c r="BC12" s="1"/>
    </row>
    <row r="13" spans="1:58" x14ac:dyDescent="0.25">
      <c r="A13" s="33"/>
      <c r="B13" s="33" t="s">
        <v>18</v>
      </c>
      <c r="C13" s="33" t="s">
        <v>19</v>
      </c>
      <c r="D13" s="33"/>
      <c r="E13" s="33" t="s">
        <v>20</v>
      </c>
      <c r="F13" s="33" t="s">
        <v>21</v>
      </c>
      <c r="G13" s="33" t="s">
        <v>22</v>
      </c>
      <c r="H13" s="33" t="s">
        <v>23</v>
      </c>
      <c r="I13" s="33" t="s">
        <v>24</v>
      </c>
      <c r="J13" s="24" t="s">
        <v>25</v>
      </c>
      <c r="K13" s="24"/>
      <c r="L13" s="24" t="s">
        <v>48</v>
      </c>
      <c r="O13" s="14"/>
      <c r="V13" s="12"/>
      <c r="W13" s="12"/>
      <c r="X13" s="12"/>
      <c r="Y13" s="12"/>
      <c r="Z13" s="12"/>
      <c r="AA13" s="12"/>
      <c r="AB13" s="12"/>
      <c r="AC13" s="12"/>
      <c r="AD13" s="12"/>
      <c r="AE13" s="13"/>
      <c r="AF13" s="13"/>
      <c r="AG13" s="13"/>
    </row>
    <row r="14" spans="1:58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24"/>
      <c r="K14" s="24"/>
      <c r="L14" s="24"/>
      <c r="O14" s="14"/>
      <c r="V14" s="12"/>
      <c r="W14" s="12"/>
      <c r="X14" s="12"/>
      <c r="Y14" s="12"/>
      <c r="Z14" s="12"/>
      <c r="AA14" s="12"/>
      <c r="AB14" s="12"/>
      <c r="AC14" s="12"/>
      <c r="AD14" s="12"/>
      <c r="AE14" s="13"/>
      <c r="AF14" s="13"/>
      <c r="AG14" s="13"/>
    </row>
    <row r="15" spans="1:58" x14ac:dyDescent="0.25">
      <c r="A15" s="37">
        <v>2021</v>
      </c>
      <c r="B15" s="38">
        <v>1377.377</v>
      </c>
      <c r="C15" s="38">
        <v>0</v>
      </c>
      <c r="D15" s="38"/>
      <c r="E15" s="38">
        <v>0</v>
      </c>
      <c r="F15" s="38">
        <v>0</v>
      </c>
      <c r="G15" s="38">
        <v>110.74536345148751</v>
      </c>
      <c r="H15" s="38">
        <v>0</v>
      </c>
      <c r="I15" s="38">
        <f t="shared" ref="I15:I28" si="0">E15-SUM(F15:H15)</f>
        <v>-110.74536345148751</v>
      </c>
      <c r="J15" s="38">
        <f>NPV(0.075,$I$15:I15)</f>
        <v>-103.01894274556977</v>
      </c>
      <c r="K15" s="24"/>
      <c r="L15" s="39">
        <f>((I15*1000)/Sales!B2)*100</f>
        <v>-1.9378016351966317E-3</v>
      </c>
      <c r="N15" s="15"/>
      <c r="O15" s="15"/>
      <c r="P15" s="15"/>
      <c r="Q15" s="15"/>
      <c r="R15" s="15"/>
      <c r="S15" s="15"/>
      <c r="T15" s="15"/>
      <c r="U15" s="16"/>
      <c r="V15" s="17"/>
      <c r="W15" s="15"/>
      <c r="X15" s="15"/>
      <c r="Y15" s="15"/>
      <c r="Z15" s="15"/>
      <c r="AA15" s="15"/>
      <c r="AB15" s="15"/>
      <c r="AC15" s="15"/>
      <c r="AD15" s="15"/>
      <c r="AE15" s="15"/>
      <c r="AF15" s="13"/>
      <c r="AG15" s="18"/>
      <c r="AK15" s="19"/>
      <c r="AL15" s="19"/>
      <c r="AN15" s="19"/>
      <c r="AO15" s="6"/>
      <c r="AP15" s="6"/>
      <c r="AQ15" s="6"/>
      <c r="AR15" s="6"/>
      <c r="AS15" s="6"/>
      <c r="AU15" s="6"/>
      <c r="AV15" s="6"/>
      <c r="AW15" s="6"/>
      <c r="AX15" s="6"/>
      <c r="AY15" s="6"/>
      <c r="AZ15" s="6"/>
      <c r="BA15" s="6"/>
      <c r="BB15" s="6"/>
      <c r="BC15" s="6"/>
      <c r="BE15" s="7"/>
      <c r="BF15" s="7"/>
    </row>
    <row r="16" spans="1:58" x14ac:dyDescent="0.25">
      <c r="A16" s="37">
        <f>A15+1</f>
        <v>2022</v>
      </c>
      <c r="B16" s="38">
        <v>2120.6959999999999</v>
      </c>
      <c r="C16" s="38">
        <v>1884</v>
      </c>
      <c r="D16" s="38"/>
      <c r="E16" s="38">
        <v>50.498391873085552</v>
      </c>
      <c r="F16" s="38">
        <v>32.290676396207274</v>
      </c>
      <c r="G16" s="38">
        <v>387.59317890435005</v>
      </c>
      <c r="H16" s="38">
        <v>60.294123000000013</v>
      </c>
      <c r="I16" s="38">
        <f t="shared" si="0"/>
        <v>-429.6795864274718</v>
      </c>
      <c r="J16" s="38">
        <f>NPV(0.075,$I$15:I16)</f>
        <v>-474.83470168767627</v>
      </c>
      <c r="K16" s="24"/>
      <c r="L16" s="39">
        <f>((I16*1000)/Sales!B3)*100</f>
        <v>-7.4713654679577765E-3</v>
      </c>
      <c r="N16" s="15"/>
      <c r="O16" s="15"/>
      <c r="P16" s="15"/>
      <c r="Q16" s="15"/>
      <c r="R16" s="15"/>
      <c r="S16" s="15"/>
      <c r="T16" s="15"/>
      <c r="U16" s="16"/>
      <c r="V16" s="17"/>
      <c r="W16" s="15"/>
      <c r="X16" s="15"/>
      <c r="Y16" s="15"/>
      <c r="Z16" s="15"/>
      <c r="AA16" s="15"/>
      <c r="AB16" s="15"/>
      <c r="AC16" s="15"/>
      <c r="AD16" s="15"/>
      <c r="AE16" s="15"/>
      <c r="AF16" s="13"/>
      <c r="AG16" s="18"/>
      <c r="AK16" s="19"/>
      <c r="AL16" s="19"/>
      <c r="AN16" s="19"/>
      <c r="AO16" s="6"/>
      <c r="AP16" s="6"/>
      <c r="AQ16" s="6"/>
      <c r="AR16" s="6"/>
      <c r="AS16" s="6"/>
      <c r="AU16" s="6"/>
      <c r="AV16" s="6"/>
      <c r="AW16" s="6"/>
      <c r="AX16" s="6"/>
      <c r="AY16" s="6"/>
      <c r="AZ16" s="6"/>
      <c r="BA16" s="6"/>
      <c r="BB16" s="6"/>
      <c r="BC16" s="6"/>
      <c r="BE16" s="7"/>
      <c r="BF16" s="7"/>
    </row>
    <row r="17" spans="1:59" x14ac:dyDescent="0.25">
      <c r="A17" s="37">
        <f t="shared" ref="A17:A28" si="1">A16+1</f>
        <v>2023</v>
      </c>
      <c r="B17" s="38">
        <v>594</v>
      </c>
      <c r="C17" s="38">
        <v>2802</v>
      </c>
      <c r="D17" s="38"/>
      <c r="E17" s="38">
        <v>307.96352201686324</v>
      </c>
      <c r="F17" s="38">
        <v>168.03312672507562</v>
      </c>
      <c r="G17" s="38">
        <v>590.26009440700011</v>
      </c>
      <c r="H17" s="38">
        <v>392.63194020000003</v>
      </c>
      <c r="I17" s="38">
        <f t="shared" si="0"/>
        <v>-842.96163931521255</v>
      </c>
      <c r="J17" s="38">
        <f>NPV(0.075,$I$15:I17)</f>
        <v>-1153.3855829455986</v>
      </c>
      <c r="K17" s="24"/>
      <c r="L17" s="39">
        <f>((I17*1000)/Sales!B4)*100</f>
        <v>-1.4673751181828426E-2</v>
      </c>
      <c r="N17" s="15"/>
      <c r="O17" s="15"/>
      <c r="P17" s="15"/>
      <c r="Q17" s="15"/>
      <c r="R17" s="15"/>
      <c r="S17" s="15"/>
      <c r="T17" s="15"/>
      <c r="U17" s="16"/>
      <c r="V17" s="17"/>
      <c r="W17" s="15"/>
      <c r="X17" s="15"/>
      <c r="Y17" s="15"/>
      <c r="Z17" s="15"/>
      <c r="AA17" s="15"/>
      <c r="AB17" s="15"/>
      <c r="AC17" s="15"/>
      <c r="AD17" s="15"/>
      <c r="AE17" s="15"/>
      <c r="AF17" s="13"/>
      <c r="AG17" s="18"/>
      <c r="AK17" s="19"/>
      <c r="AL17" s="19"/>
      <c r="AN17" s="19"/>
      <c r="AO17" s="6"/>
      <c r="AP17" s="6"/>
      <c r="AQ17" s="6"/>
      <c r="AR17" s="6"/>
      <c r="AS17" s="6"/>
      <c r="AU17" s="6"/>
      <c r="AV17" s="6"/>
      <c r="AW17" s="6"/>
      <c r="AX17" s="6"/>
      <c r="AY17" s="6"/>
      <c r="AZ17" s="6"/>
      <c r="BA17" s="6"/>
      <c r="BB17" s="6"/>
      <c r="BC17" s="6"/>
      <c r="BE17" s="7"/>
      <c r="BF17" s="7"/>
    </row>
    <row r="18" spans="1:59" x14ac:dyDescent="0.25">
      <c r="A18" s="37">
        <f t="shared" si="1"/>
        <v>2024</v>
      </c>
      <c r="B18" s="38">
        <v>460.41699999999997</v>
      </c>
      <c r="C18" s="38">
        <v>3888</v>
      </c>
      <c r="D18" s="38"/>
      <c r="E18" s="38">
        <v>838.26024761170572</v>
      </c>
      <c r="F18" s="38">
        <v>449.57122499310606</v>
      </c>
      <c r="G18" s="38">
        <v>652.3262756172428</v>
      </c>
      <c r="H18" s="38">
        <v>865.90754744999992</v>
      </c>
      <c r="I18" s="38">
        <f t="shared" si="0"/>
        <v>-1129.5448004486429</v>
      </c>
      <c r="J18" s="38">
        <f>NPV(0.075,$I$15:I18)</f>
        <v>-1999.1893279276921</v>
      </c>
      <c r="K18" s="24"/>
      <c r="L18" s="39">
        <f>((I18*1000)/Sales!B5)*100</f>
        <v>-1.9569017893729005E-2</v>
      </c>
      <c r="N18" s="15"/>
      <c r="O18" s="15"/>
      <c r="P18" s="15"/>
      <c r="Q18" s="15"/>
      <c r="R18" s="15"/>
      <c r="S18" s="15"/>
      <c r="T18" s="15"/>
      <c r="U18" s="16"/>
      <c r="V18" s="17"/>
      <c r="W18" s="15"/>
      <c r="X18" s="15"/>
      <c r="Y18" s="15"/>
      <c r="Z18" s="15"/>
      <c r="AA18" s="15"/>
      <c r="AB18" s="15"/>
      <c r="AC18" s="15"/>
      <c r="AD18" s="15"/>
      <c r="AE18" s="15"/>
      <c r="AF18" s="13"/>
      <c r="AG18" s="18"/>
      <c r="AK18" s="19"/>
      <c r="AL18" s="19"/>
      <c r="AN18" s="19"/>
      <c r="AO18" s="6"/>
      <c r="AP18" s="6"/>
      <c r="AQ18" s="6"/>
      <c r="AR18" s="6"/>
      <c r="AS18" s="6"/>
      <c r="AU18" s="6"/>
      <c r="AV18" s="6"/>
      <c r="AW18" s="6"/>
      <c r="AX18" s="6"/>
      <c r="AY18" s="6"/>
      <c r="AZ18" s="6"/>
      <c r="BA18" s="6"/>
      <c r="BB18" s="6"/>
      <c r="BC18" s="6"/>
      <c r="BE18" s="7"/>
      <c r="BF18" s="7"/>
    </row>
    <row r="19" spans="1:59" x14ac:dyDescent="0.25">
      <c r="A19" s="37">
        <f t="shared" si="1"/>
        <v>2025</v>
      </c>
      <c r="B19" s="38">
        <v>310.70299999999997</v>
      </c>
      <c r="C19" s="38">
        <v>4283</v>
      </c>
      <c r="D19" s="38"/>
      <c r="E19" s="38">
        <v>1819.9671909466392</v>
      </c>
      <c r="F19" s="38">
        <v>795.2754983350369</v>
      </c>
      <c r="G19" s="38">
        <v>688.8317820137064</v>
      </c>
      <c r="H19" s="38">
        <v>1473.7697937</v>
      </c>
      <c r="I19" s="38">
        <f t="shared" si="0"/>
        <v>-1137.9098831021042</v>
      </c>
      <c r="J19" s="38">
        <f>NPV(0.075,$I$15:I19)</f>
        <v>-2791.8102798389746</v>
      </c>
      <c r="K19" s="24"/>
      <c r="L19" s="39">
        <f>((I19*1000)/Sales!B6)*100</f>
        <v>-1.9692309054399434E-2</v>
      </c>
      <c r="N19" s="15"/>
      <c r="O19" s="15"/>
      <c r="P19" s="15"/>
      <c r="Q19" s="15"/>
      <c r="R19" s="15"/>
      <c r="S19" s="15"/>
      <c r="T19" s="15"/>
      <c r="U19" s="16"/>
      <c r="V19" s="17"/>
      <c r="W19" s="15"/>
      <c r="X19" s="15"/>
      <c r="Y19" s="15"/>
      <c r="Z19" s="15"/>
      <c r="AA19" s="15"/>
      <c r="AB19" s="15"/>
      <c r="AC19" s="15"/>
      <c r="AD19" s="15"/>
      <c r="AE19" s="15"/>
      <c r="AF19" s="13"/>
      <c r="AG19" s="18"/>
      <c r="AK19" s="19"/>
      <c r="AL19" s="19"/>
      <c r="AN19" s="19"/>
      <c r="AO19" s="6"/>
      <c r="AP19" s="6"/>
      <c r="AQ19" s="6"/>
      <c r="AR19" s="6"/>
      <c r="AS19" s="6"/>
      <c r="AU19" s="6"/>
      <c r="AV19" s="6"/>
      <c r="AW19" s="6"/>
      <c r="AX19" s="6"/>
      <c r="AY19" s="6"/>
      <c r="AZ19" s="6"/>
      <c r="BA19" s="6"/>
      <c r="BB19" s="6"/>
      <c r="BC19" s="6"/>
      <c r="BE19" s="7"/>
      <c r="BF19" s="7"/>
    </row>
    <row r="20" spans="1:59" x14ac:dyDescent="0.25">
      <c r="A20" s="37">
        <f t="shared" si="1"/>
        <v>2026</v>
      </c>
      <c r="B20" s="38">
        <v>0</v>
      </c>
      <c r="C20" s="38">
        <v>4390</v>
      </c>
      <c r="D20" s="38"/>
      <c r="E20" s="38">
        <v>3710.1225996589446</v>
      </c>
      <c r="F20" s="38">
        <v>1478.9718484558132</v>
      </c>
      <c r="G20" s="38">
        <v>683.62062596954524</v>
      </c>
      <c r="H20" s="38">
        <v>2111.0478158749997</v>
      </c>
      <c r="I20" s="38">
        <f t="shared" si="0"/>
        <v>-563.51769064141354</v>
      </c>
      <c r="J20" s="38">
        <f>NPV(0.075,$I$15:I20)</f>
        <v>-3156.9480583490013</v>
      </c>
      <c r="K20" s="24"/>
      <c r="L20" s="39">
        <f>((I20*1000)/Sales!B7)*100</f>
        <v>-9.7099737935407646E-3</v>
      </c>
      <c r="N20" s="15"/>
      <c r="O20" s="15"/>
      <c r="P20" s="15"/>
      <c r="Q20" s="15"/>
      <c r="R20" s="15"/>
      <c r="S20" s="15"/>
      <c r="T20" s="15"/>
      <c r="U20" s="16"/>
      <c r="V20" s="17"/>
      <c r="W20" s="15"/>
      <c r="X20" s="15"/>
      <c r="Y20" s="15"/>
      <c r="Z20" s="15"/>
      <c r="AA20" s="15"/>
      <c r="AB20" s="15"/>
      <c r="AC20" s="15"/>
      <c r="AD20" s="15"/>
      <c r="AE20" s="15"/>
      <c r="AF20" s="13"/>
      <c r="AG20" s="18"/>
      <c r="AK20" s="19"/>
      <c r="AL20" s="19"/>
      <c r="AN20" s="19"/>
      <c r="AO20" s="6"/>
      <c r="AP20" s="6"/>
      <c r="AQ20" s="6"/>
      <c r="AR20" s="6"/>
      <c r="AS20" s="6"/>
      <c r="AU20" s="6"/>
      <c r="AV20" s="6"/>
      <c r="AW20" s="6"/>
      <c r="AX20" s="6"/>
      <c r="AY20" s="6"/>
      <c r="AZ20" s="6"/>
      <c r="BA20" s="6"/>
      <c r="BB20" s="6"/>
      <c r="BC20" s="6"/>
      <c r="BE20" s="7"/>
      <c r="BF20" s="7"/>
    </row>
    <row r="21" spans="1:59" x14ac:dyDescent="0.25">
      <c r="A21" s="37">
        <f t="shared" si="1"/>
        <v>2027</v>
      </c>
      <c r="B21" s="38">
        <v>0</v>
      </c>
      <c r="C21" s="38">
        <v>1074.2650000000001</v>
      </c>
      <c r="D21" s="38"/>
      <c r="E21" s="38">
        <v>8037.2747380143683</v>
      </c>
      <c r="F21" s="38">
        <v>3121.5221934086767</v>
      </c>
      <c r="G21" s="38">
        <v>651.38608048441176</v>
      </c>
      <c r="H21" s="38">
        <v>2628.5794709362499</v>
      </c>
      <c r="I21" s="38">
        <f t="shared" si="0"/>
        <v>1635.78699318503</v>
      </c>
      <c r="J21" s="38">
        <f>NPV(0.075,$I$15:I21)</f>
        <v>-2170.9694313817126</v>
      </c>
      <c r="K21" s="24"/>
      <c r="L21" s="39">
        <f>((I21*1000)/Sales!B8)*100</f>
        <v>2.7987300188830791E-2</v>
      </c>
      <c r="N21" s="15"/>
      <c r="O21" s="15"/>
      <c r="P21" s="15"/>
      <c r="Q21" s="15"/>
      <c r="R21" s="15"/>
      <c r="S21" s="15"/>
      <c r="T21" s="15"/>
      <c r="U21" s="16"/>
      <c r="V21" s="17"/>
      <c r="W21" s="15"/>
      <c r="X21" s="15"/>
      <c r="Y21" s="15"/>
      <c r="Z21" s="15"/>
      <c r="AA21" s="15"/>
      <c r="AB21" s="15"/>
      <c r="AC21" s="15"/>
      <c r="AD21" s="15"/>
      <c r="AE21" s="15"/>
      <c r="AF21" s="13"/>
      <c r="AG21" s="18"/>
      <c r="AK21" s="19"/>
      <c r="AL21" s="19"/>
      <c r="AN21" s="19"/>
      <c r="AO21" s="6"/>
      <c r="AP21" s="6"/>
      <c r="AQ21" s="6"/>
      <c r="AR21" s="6"/>
      <c r="AS21" s="6"/>
      <c r="AU21" s="6"/>
      <c r="AV21" s="6"/>
      <c r="AW21" s="6"/>
      <c r="AX21" s="6"/>
      <c r="AY21" s="6"/>
      <c r="AZ21" s="6"/>
      <c r="BA21" s="6"/>
      <c r="BB21" s="6"/>
      <c r="BC21" s="6"/>
      <c r="BE21" s="7"/>
      <c r="BF21" s="7"/>
    </row>
    <row r="22" spans="1:59" x14ac:dyDescent="0.25">
      <c r="A22" s="37">
        <f t="shared" si="1"/>
        <v>2028</v>
      </c>
      <c r="B22" s="38">
        <v>0</v>
      </c>
      <c r="C22" s="38">
        <v>1706.223</v>
      </c>
      <c r="D22" s="38"/>
      <c r="E22" s="38">
        <v>14282.694594022918</v>
      </c>
      <c r="F22" s="38">
        <v>5510.1758875074929</v>
      </c>
      <c r="G22" s="38">
        <v>619.48361976218314</v>
      </c>
      <c r="H22" s="38">
        <v>2711.1606158361251</v>
      </c>
      <c r="I22" s="38">
        <f t="shared" si="0"/>
        <v>5441.8744709171169</v>
      </c>
      <c r="J22" s="38">
        <f>NPV(0.075,$I$15:I22)</f>
        <v>880.30173830793126</v>
      </c>
      <c r="K22" s="24"/>
      <c r="L22" s="39">
        <f>((I22*1000)/Sales!B9)*100</f>
        <v>9.2265956360722851E-2</v>
      </c>
      <c r="N22" s="15"/>
      <c r="O22" s="15"/>
      <c r="P22" s="15"/>
      <c r="Q22" s="15"/>
      <c r="R22" s="15"/>
      <c r="S22" s="15"/>
      <c r="T22" s="15"/>
      <c r="U22" s="16"/>
      <c r="V22" s="17"/>
      <c r="W22" s="15"/>
      <c r="X22" s="15"/>
      <c r="Y22" s="15"/>
      <c r="Z22" s="15"/>
      <c r="AA22" s="15"/>
      <c r="AB22" s="15"/>
      <c r="AC22" s="15"/>
      <c r="AD22" s="15"/>
      <c r="AE22" s="15"/>
      <c r="AF22" s="13"/>
      <c r="AG22" s="18"/>
      <c r="AK22" s="19"/>
      <c r="AL22" s="19"/>
      <c r="AN22" s="19"/>
      <c r="AO22" s="6"/>
      <c r="AP22" s="6"/>
      <c r="AQ22" s="6"/>
      <c r="AR22" s="6"/>
      <c r="AS22" s="6"/>
      <c r="AU22" s="6"/>
      <c r="AV22" s="6"/>
      <c r="AW22" s="6"/>
      <c r="AX22" s="6"/>
      <c r="AY22" s="6"/>
      <c r="AZ22" s="6"/>
      <c r="BA22" s="6"/>
      <c r="BB22" s="6"/>
      <c r="BC22" s="6"/>
      <c r="BE22" s="7"/>
      <c r="BF22" s="7"/>
    </row>
    <row r="23" spans="1:59" x14ac:dyDescent="0.25">
      <c r="A23" s="37">
        <f t="shared" si="1"/>
        <v>2029</v>
      </c>
      <c r="B23" s="38">
        <v>0</v>
      </c>
      <c r="C23" s="38">
        <v>2363.998</v>
      </c>
      <c r="D23" s="38"/>
      <c r="E23" s="38">
        <v>22441.913659402882</v>
      </c>
      <c r="F23" s="38">
        <v>8993.242718434085</v>
      </c>
      <c r="G23" s="38">
        <v>587.81361837398833</v>
      </c>
      <c r="H23" s="38">
        <v>2889.31474310965</v>
      </c>
      <c r="I23" s="38">
        <f t="shared" si="0"/>
        <v>9971.5425794851599</v>
      </c>
      <c r="J23" s="38">
        <f>NPV(0.075,$I$15:I23)</f>
        <v>6081.2935473260823</v>
      </c>
      <c r="K23" s="24"/>
      <c r="L23" s="39">
        <f>((I23*1000)/Sales!B10)*100</f>
        <v>0.16723485738742788</v>
      </c>
      <c r="N23" s="15"/>
      <c r="O23" s="15"/>
      <c r="P23" s="15"/>
      <c r="Q23" s="15"/>
      <c r="R23" s="15"/>
      <c r="S23" s="15"/>
      <c r="T23" s="15"/>
      <c r="U23" s="16"/>
      <c r="V23" s="17"/>
      <c r="W23" s="15"/>
      <c r="X23" s="15"/>
      <c r="Y23" s="15"/>
      <c r="Z23" s="15"/>
      <c r="AA23" s="15"/>
      <c r="AB23" s="15"/>
      <c r="AC23" s="15"/>
      <c r="AD23" s="15"/>
      <c r="AE23" s="15"/>
      <c r="AF23" s="13"/>
      <c r="AG23" s="18"/>
      <c r="AK23" s="19"/>
      <c r="AL23" s="19"/>
      <c r="AN23" s="19"/>
      <c r="AO23" s="6"/>
      <c r="AP23" s="6"/>
      <c r="AQ23" s="6"/>
      <c r="AR23" s="6"/>
      <c r="AS23" s="6"/>
      <c r="AU23" s="6"/>
      <c r="AV23" s="6"/>
      <c r="AW23" s="6"/>
      <c r="AX23" s="6"/>
      <c r="AY23" s="6"/>
      <c r="AZ23" s="6"/>
      <c r="BA23" s="6"/>
      <c r="BB23" s="6"/>
      <c r="BC23" s="6"/>
      <c r="BE23" s="7"/>
      <c r="BF23" s="7"/>
    </row>
    <row r="24" spans="1:59" x14ac:dyDescent="0.25">
      <c r="A24" s="37">
        <f t="shared" si="1"/>
        <v>2030</v>
      </c>
      <c r="B24" s="38">
        <v>0</v>
      </c>
      <c r="C24" s="38">
        <v>2980.07</v>
      </c>
      <c r="D24" s="38"/>
      <c r="E24" s="38">
        <v>32272.855596312431</v>
      </c>
      <c r="F24" s="38">
        <v>12837.707905950814</v>
      </c>
      <c r="G24" s="38">
        <v>556.3063385196167</v>
      </c>
      <c r="H24" s="38">
        <v>3160.9875843641003</v>
      </c>
      <c r="I24" s="38">
        <f t="shared" si="0"/>
        <v>15717.8537674779</v>
      </c>
      <c r="J24" s="38">
        <f>NPV(0.075,$I$15:I24)</f>
        <v>13707.500761236657</v>
      </c>
      <c r="K24" s="24"/>
      <c r="L24" s="39">
        <f>((I24*1000)/Sales!B11)*100</f>
        <v>0.26039450260402985</v>
      </c>
      <c r="N24" s="15"/>
      <c r="O24" s="15"/>
      <c r="P24" s="15"/>
      <c r="Q24" s="15"/>
      <c r="R24" s="15"/>
      <c r="S24" s="15"/>
      <c r="T24" s="15"/>
      <c r="U24" s="16"/>
      <c r="V24" s="17"/>
      <c r="W24" s="15"/>
      <c r="X24" s="15"/>
      <c r="Y24" s="15"/>
      <c r="Z24" s="15"/>
      <c r="AA24" s="15"/>
      <c r="AB24" s="15"/>
      <c r="AC24" s="15"/>
      <c r="AD24" s="15"/>
      <c r="AE24" s="15"/>
      <c r="AF24" s="13"/>
      <c r="AG24" s="18"/>
      <c r="AK24" s="19"/>
      <c r="AL24" s="19"/>
      <c r="AN24" s="19"/>
      <c r="AO24" s="6"/>
      <c r="AP24" s="6"/>
      <c r="AQ24" s="6"/>
      <c r="AR24" s="6"/>
      <c r="AS24" s="6"/>
      <c r="AU24" s="6"/>
      <c r="AV24" s="6"/>
      <c r="AW24" s="6"/>
      <c r="AX24" s="6"/>
      <c r="AY24" s="6"/>
      <c r="AZ24" s="6"/>
      <c r="BA24" s="6"/>
      <c r="BB24" s="6"/>
      <c r="BC24" s="6"/>
      <c r="BE24" s="7"/>
      <c r="BF24" s="7"/>
    </row>
    <row r="25" spans="1:59" x14ac:dyDescent="0.25">
      <c r="A25" s="37">
        <f t="shared" si="1"/>
        <v>2031</v>
      </c>
      <c r="B25" s="38">
        <v>0</v>
      </c>
      <c r="C25" s="38">
        <v>3651.42</v>
      </c>
      <c r="D25" s="38"/>
      <c r="E25" s="38">
        <v>44097.678560821878</v>
      </c>
      <c r="F25" s="38">
        <v>16974.66923636683</v>
      </c>
      <c r="G25" s="38">
        <v>458.24814076268422</v>
      </c>
      <c r="H25" s="38">
        <v>3518.3665593179503</v>
      </c>
      <c r="I25" s="38">
        <f t="shared" si="0"/>
        <v>23146.394624374414</v>
      </c>
      <c r="J25" s="38">
        <f>NPV(0.075,$I$15:I25)</f>
        <v>24154.468327577233</v>
      </c>
      <c r="K25" s="24"/>
      <c r="L25" s="39">
        <f>((I25*1000)/Sales!B12)*100</f>
        <v>0.37818523791330966</v>
      </c>
      <c r="N25" s="15"/>
      <c r="O25" s="15"/>
      <c r="P25" s="15"/>
      <c r="Q25" s="15"/>
      <c r="R25" s="15"/>
      <c r="S25" s="15"/>
      <c r="T25" s="15"/>
      <c r="U25" s="16"/>
      <c r="V25" s="17"/>
      <c r="W25" s="15"/>
      <c r="X25" s="15"/>
      <c r="Y25" s="15"/>
      <c r="Z25" s="15"/>
      <c r="AA25" s="15"/>
      <c r="AB25" s="15"/>
      <c r="AC25" s="15"/>
      <c r="AD25" s="15"/>
      <c r="AE25" s="15"/>
      <c r="AF25" s="13"/>
      <c r="AG25" s="18"/>
      <c r="AK25" s="19"/>
      <c r="AL25" s="19"/>
      <c r="AN25" s="19"/>
      <c r="AO25" s="6"/>
      <c r="AP25" s="6"/>
      <c r="AQ25" s="6"/>
      <c r="AR25" s="6"/>
      <c r="AS25" s="6"/>
      <c r="AU25" s="6"/>
      <c r="AV25" s="6"/>
      <c r="AW25" s="6"/>
      <c r="AX25" s="6"/>
      <c r="AY25" s="6"/>
      <c r="AZ25" s="6"/>
      <c r="BA25" s="6"/>
      <c r="BB25" s="6"/>
      <c r="BC25" s="6"/>
      <c r="BE25" s="7"/>
      <c r="BF25" s="7"/>
    </row>
    <row r="26" spans="1:59" x14ac:dyDescent="0.25">
      <c r="A26" s="37">
        <f t="shared" si="1"/>
        <v>2032</v>
      </c>
      <c r="B26" s="38">
        <v>0</v>
      </c>
      <c r="C26" s="38">
        <v>4333.5600000000004</v>
      </c>
      <c r="D26" s="38"/>
      <c r="E26" s="38">
        <v>57754.054156314203</v>
      </c>
      <c r="F26" s="38">
        <v>22231.636888985409</v>
      </c>
      <c r="G26" s="38">
        <v>262.0363888179503</v>
      </c>
      <c r="H26" s="38">
        <v>3964.9736898800502</v>
      </c>
      <c r="I26" s="38">
        <f t="shared" si="0"/>
        <v>31295.407188630794</v>
      </c>
      <c r="J26" s="38">
        <f>NPV(0.075,$I$15:I26)</f>
        <v>37293.974267346326</v>
      </c>
      <c r="K26" s="24"/>
      <c r="L26" s="39">
        <f>((I26*1000)/Sales!B13)*100</f>
        <v>0.50367956178425022</v>
      </c>
      <c r="N26" s="15"/>
      <c r="O26" s="15"/>
      <c r="P26" s="15"/>
      <c r="Q26" s="15"/>
      <c r="R26" s="15"/>
      <c r="S26" s="15"/>
      <c r="T26" s="15"/>
      <c r="U26" s="16"/>
      <c r="V26" s="17"/>
      <c r="W26" s="15"/>
      <c r="X26" s="15"/>
      <c r="Y26" s="15"/>
      <c r="Z26" s="15"/>
      <c r="AA26" s="15"/>
      <c r="AB26" s="15"/>
      <c r="AC26" s="15"/>
      <c r="AD26" s="15"/>
      <c r="AE26" s="15"/>
      <c r="AF26" s="13"/>
      <c r="AG26" s="18"/>
      <c r="AK26" s="19"/>
      <c r="AL26" s="19"/>
      <c r="AN26" s="19"/>
      <c r="AO26" s="6"/>
      <c r="AP26" s="6"/>
      <c r="AQ26" s="6"/>
      <c r="AR26" s="6"/>
      <c r="AS26" s="6"/>
      <c r="AU26" s="6"/>
      <c r="AV26" s="6"/>
      <c r="AW26" s="6"/>
      <c r="AX26" s="6"/>
      <c r="AY26" s="6"/>
      <c r="AZ26" s="6"/>
      <c r="BA26" s="6"/>
      <c r="BB26" s="6"/>
      <c r="BC26" s="6"/>
      <c r="BE26" s="7"/>
      <c r="BF26" s="7"/>
    </row>
    <row r="27" spans="1:59" x14ac:dyDescent="0.25">
      <c r="A27" s="37">
        <f t="shared" si="1"/>
        <v>2033</v>
      </c>
      <c r="B27" s="38">
        <v>0</v>
      </c>
      <c r="C27" s="38">
        <v>5060.808</v>
      </c>
      <c r="D27" s="38"/>
      <c r="E27" s="38">
        <v>73172.371365778599</v>
      </c>
      <c r="F27" s="38">
        <v>23269.503532676183</v>
      </c>
      <c r="G27" s="38">
        <v>114.99074033428022</v>
      </c>
      <c r="H27" s="38">
        <v>4316.9746981346498</v>
      </c>
      <c r="I27" s="38">
        <f t="shared" si="0"/>
        <v>45470.902394633486</v>
      </c>
      <c r="J27" s="38">
        <f>NPV(0.075,$I$15:I27)</f>
        <v>55053.179977547181</v>
      </c>
      <c r="K27" s="24"/>
      <c r="L27" s="39">
        <f>((I27*1000)/Sales!B14)*100</f>
        <v>0.72015516727850515</v>
      </c>
      <c r="N27" s="15"/>
      <c r="O27" s="15"/>
      <c r="P27" s="15"/>
      <c r="Q27" s="15"/>
      <c r="R27" s="15"/>
      <c r="S27" s="15"/>
      <c r="T27" s="15"/>
      <c r="U27" s="16"/>
      <c r="V27" s="17"/>
      <c r="W27" s="15"/>
      <c r="X27" s="15"/>
      <c r="Y27" s="15"/>
      <c r="Z27" s="15"/>
      <c r="AA27" s="15"/>
      <c r="AB27" s="15"/>
      <c r="AC27" s="15"/>
      <c r="AD27" s="15"/>
      <c r="AE27" s="15"/>
      <c r="AF27" s="13"/>
      <c r="AG27" s="18"/>
      <c r="AK27" s="19"/>
      <c r="AL27" s="19"/>
      <c r="AN27" s="19"/>
      <c r="AO27" s="6"/>
      <c r="AP27" s="6"/>
      <c r="AQ27" s="6"/>
      <c r="AR27" s="6"/>
      <c r="AS27" s="6"/>
      <c r="AU27" s="6"/>
      <c r="AV27" s="6"/>
      <c r="AW27" s="6"/>
      <c r="AX27" s="6"/>
      <c r="AY27" s="6"/>
      <c r="AZ27" s="6"/>
      <c r="BA27" s="6"/>
      <c r="BB27" s="6"/>
      <c r="BC27" s="6"/>
      <c r="BE27" s="7"/>
      <c r="BF27" s="7"/>
      <c r="BG27" t="s">
        <v>26</v>
      </c>
    </row>
    <row r="28" spans="1:59" x14ac:dyDescent="0.25">
      <c r="A28" s="37">
        <f t="shared" si="1"/>
        <v>2034</v>
      </c>
      <c r="B28" s="38">
        <v>0</v>
      </c>
      <c r="C28" s="38">
        <v>5787.6030000000001</v>
      </c>
      <c r="D28" s="38"/>
      <c r="E28" s="38">
        <v>90393.100884791667</v>
      </c>
      <c r="F28" s="38">
        <v>27129.368352269328</v>
      </c>
      <c r="G28" s="38">
        <v>57.029304571743658</v>
      </c>
      <c r="H28" s="38">
        <v>4681.366300209399</v>
      </c>
      <c r="I28" s="38">
        <f t="shared" si="0"/>
        <v>58525.336927741198</v>
      </c>
      <c r="J28" s="38">
        <f>NPV(0.075,$I$15:I28)</f>
        <v>76316.22325224847</v>
      </c>
      <c r="K28" s="24"/>
      <c r="L28" s="39">
        <f>((I28*1000)/Sales!B15)*100</f>
        <v>0.91128247522892869</v>
      </c>
      <c r="N28" s="15"/>
      <c r="O28" s="15"/>
      <c r="P28" s="15"/>
      <c r="Q28" s="15"/>
      <c r="R28" s="15"/>
      <c r="S28" s="15"/>
      <c r="T28" s="15"/>
      <c r="U28" s="16"/>
      <c r="V28" s="17"/>
      <c r="W28" s="15"/>
      <c r="X28" s="15"/>
      <c r="Y28" s="15"/>
      <c r="Z28" s="15"/>
      <c r="AA28" s="15"/>
      <c r="AB28" s="15"/>
      <c r="AC28" s="15"/>
      <c r="AD28" s="15"/>
      <c r="AE28" s="15"/>
      <c r="AF28" s="13"/>
      <c r="AG28" s="18"/>
    </row>
    <row r="29" spans="1:59" x14ac:dyDescent="0.2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24"/>
      <c r="L29" s="39"/>
      <c r="O29" s="14"/>
    </row>
    <row r="30" spans="1:59" x14ac:dyDescent="0.2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24"/>
      <c r="L30" s="39"/>
      <c r="O30" s="14"/>
      <c r="V30" s="12"/>
      <c r="W30" s="10"/>
      <c r="X30" s="10"/>
      <c r="Y30" s="11"/>
      <c r="Z30" s="12"/>
      <c r="AA30" s="12"/>
      <c r="AB30" s="12"/>
      <c r="AC30" s="12"/>
      <c r="AD30" s="12"/>
      <c r="AE30" s="13"/>
      <c r="AF30" s="13"/>
      <c r="AG30" s="13"/>
    </row>
    <row r="31" spans="1:59" x14ac:dyDescent="0.25">
      <c r="A31" s="47" t="s">
        <v>27</v>
      </c>
      <c r="B31" s="27"/>
      <c r="C31" s="48"/>
      <c r="D31" s="48"/>
      <c r="E31" s="31"/>
      <c r="F31" s="24"/>
      <c r="G31" s="24"/>
      <c r="H31" s="24"/>
      <c r="I31" s="24"/>
      <c r="J31" s="33"/>
      <c r="K31" s="24"/>
      <c r="L31" s="24"/>
      <c r="M31" s="16"/>
      <c r="V31" s="12"/>
      <c r="W31" s="10"/>
      <c r="X31" s="10"/>
      <c r="Y31" s="12"/>
      <c r="Z31" s="12"/>
      <c r="AA31" s="12"/>
      <c r="AB31" s="12"/>
      <c r="AC31" s="12"/>
      <c r="AD31" s="12"/>
      <c r="AE31" s="13"/>
      <c r="AF31" s="13"/>
      <c r="AG31" s="13"/>
    </row>
    <row r="32" spans="1:59" x14ac:dyDescent="0.25">
      <c r="A32" s="27"/>
      <c r="B32" s="27"/>
      <c r="C32" s="48"/>
      <c r="D32" s="48"/>
      <c r="E32" s="31"/>
      <c r="F32" s="24"/>
      <c r="G32" s="24"/>
      <c r="H32" s="24"/>
      <c r="I32" s="24"/>
      <c r="J32" s="33"/>
      <c r="K32" s="24"/>
      <c r="L32" s="24"/>
      <c r="V32" s="12"/>
      <c r="W32" s="12"/>
      <c r="X32" s="12"/>
      <c r="Y32" s="12"/>
      <c r="Z32" s="12"/>
      <c r="AA32" s="12"/>
      <c r="AB32" s="12"/>
      <c r="AC32" s="12"/>
      <c r="AD32" s="12"/>
      <c r="AE32" s="13"/>
      <c r="AF32" s="13"/>
      <c r="AG32" s="13"/>
    </row>
    <row r="33" spans="1:33" x14ac:dyDescent="0.25">
      <c r="A33" s="31" t="s">
        <v>18</v>
      </c>
      <c r="B33" s="27" t="s">
        <v>28</v>
      </c>
      <c r="C33" s="27"/>
      <c r="D33" s="27"/>
      <c r="E33" s="24"/>
      <c r="F33" s="24"/>
      <c r="G33" s="24"/>
      <c r="H33" s="24"/>
      <c r="I33" s="24"/>
      <c r="J33" s="24"/>
      <c r="K33" s="24"/>
      <c r="L33" s="24"/>
      <c r="V33" s="12"/>
      <c r="W33" s="12"/>
      <c r="X33" s="12"/>
      <c r="Y33" s="12"/>
      <c r="Z33" s="12"/>
      <c r="AA33" s="12"/>
      <c r="AB33" s="12"/>
      <c r="AC33" s="12"/>
      <c r="AD33" s="12"/>
      <c r="AE33" s="13"/>
      <c r="AF33" s="13"/>
      <c r="AG33" s="13"/>
    </row>
    <row r="34" spans="1:33" x14ac:dyDescent="0.25">
      <c r="A34" s="31"/>
      <c r="B34" s="27" t="s">
        <v>29</v>
      </c>
      <c r="C34" s="27"/>
      <c r="D34" s="27"/>
      <c r="E34" s="24"/>
      <c r="F34" s="24"/>
      <c r="G34" s="24"/>
      <c r="H34" s="24"/>
      <c r="I34" s="24"/>
      <c r="J34" s="24"/>
      <c r="K34" s="24"/>
      <c r="L34" s="24"/>
      <c r="V34" s="17"/>
      <c r="W34" s="15"/>
      <c r="X34" s="15"/>
      <c r="Y34" s="15"/>
      <c r="Z34" s="15"/>
      <c r="AA34" s="15"/>
      <c r="AB34" s="15"/>
      <c r="AC34" s="15"/>
      <c r="AD34" s="15"/>
      <c r="AE34" s="15"/>
      <c r="AF34" s="13"/>
      <c r="AG34" s="18"/>
    </row>
    <row r="35" spans="1:33" x14ac:dyDescent="0.25">
      <c r="A35" s="31"/>
      <c r="B35" s="49" t="s">
        <v>30</v>
      </c>
      <c r="C35" s="27"/>
      <c r="D35" s="27"/>
      <c r="E35" s="24"/>
      <c r="F35" s="24"/>
      <c r="G35" s="24"/>
      <c r="H35" s="24"/>
      <c r="I35" s="24"/>
      <c r="J35" s="24"/>
      <c r="K35" s="24"/>
      <c r="L35" s="24"/>
      <c r="V35" s="17"/>
      <c r="W35" s="15"/>
      <c r="X35" s="15"/>
      <c r="Y35" s="15"/>
      <c r="Z35" s="15"/>
      <c r="AA35" s="15"/>
      <c r="AB35" s="15"/>
      <c r="AC35" s="15"/>
      <c r="AD35" s="15"/>
      <c r="AE35" s="15"/>
      <c r="AF35" s="13"/>
      <c r="AG35" s="18"/>
    </row>
    <row r="36" spans="1:33" x14ac:dyDescent="0.25">
      <c r="A36" s="31" t="s">
        <v>19</v>
      </c>
      <c r="B36" s="27" t="s">
        <v>31</v>
      </c>
      <c r="C36" s="27"/>
      <c r="D36" s="27"/>
      <c r="E36" s="24"/>
      <c r="F36" s="24"/>
      <c r="G36" s="24"/>
      <c r="H36" s="24"/>
      <c r="I36" s="24"/>
      <c r="J36" s="24"/>
      <c r="K36" s="24"/>
      <c r="L36" s="24"/>
      <c r="V36" s="17"/>
      <c r="W36" s="15"/>
      <c r="X36" s="15"/>
      <c r="Y36" s="15"/>
      <c r="Z36" s="15"/>
      <c r="AA36" s="15"/>
      <c r="AB36" s="15"/>
      <c r="AC36" s="15"/>
      <c r="AD36" s="15"/>
      <c r="AE36" s="15"/>
      <c r="AF36" s="13"/>
      <c r="AG36" s="18"/>
    </row>
    <row r="37" spans="1:33" x14ac:dyDescent="0.25">
      <c r="A37" s="31"/>
      <c r="B37" s="27" t="s">
        <v>32</v>
      </c>
      <c r="C37" s="27"/>
      <c r="D37" s="27"/>
      <c r="E37" s="24"/>
      <c r="F37" s="24"/>
      <c r="G37" s="24"/>
      <c r="H37" s="24"/>
      <c r="I37" s="24"/>
      <c r="J37" s="24"/>
      <c r="K37" s="24"/>
      <c r="L37" s="24"/>
      <c r="V37" s="17"/>
      <c r="W37" s="15"/>
      <c r="X37" s="15"/>
      <c r="Y37" s="15"/>
      <c r="Z37" s="15"/>
      <c r="AA37" s="15"/>
      <c r="AB37" s="15"/>
      <c r="AC37" s="15"/>
      <c r="AD37" s="15"/>
      <c r="AE37" s="15"/>
      <c r="AF37" s="13"/>
      <c r="AG37" s="18"/>
    </row>
    <row r="38" spans="1:33" x14ac:dyDescent="0.25">
      <c r="A38" s="31" t="s">
        <v>20</v>
      </c>
      <c r="B38" s="27" t="s">
        <v>33</v>
      </c>
      <c r="C38" s="27"/>
      <c r="D38" s="27"/>
      <c r="E38" s="24"/>
      <c r="F38" s="24"/>
      <c r="G38" s="24"/>
      <c r="H38" s="24"/>
      <c r="I38" s="24"/>
      <c r="J38" s="24"/>
      <c r="K38" s="24"/>
      <c r="L38" s="24"/>
      <c r="V38" s="17"/>
      <c r="W38" s="15"/>
      <c r="X38" s="15"/>
      <c r="Y38" s="15"/>
      <c r="Z38" s="15"/>
      <c r="AA38" s="15"/>
      <c r="AB38" s="15"/>
      <c r="AC38" s="15"/>
      <c r="AD38" s="15"/>
      <c r="AE38" s="15"/>
      <c r="AF38" s="13"/>
      <c r="AG38" s="18"/>
    </row>
    <row r="39" spans="1:33" x14ac:dyDescent="0.25">
      <c r="A39" s="31"/>
      <c r="B39" s="27" t="s">
        <v>39</v>
      </c>
      <c r="C39" s="27"/>
      <c r="D39" s="27"/>
      <c r="E39" s="24"/>
      <c r="F39" s="24"/>
      <c r="G39" s="24"/>
      <c r="H39" s="24"/>
      <c r="I39" s="24"/>
      <c r="J39" s="24"/>
      <c r="K39" s="24"/>
      <c r="L39" s="24"/>
      <c r="V39" s="17"/>
      <c r="W39" s="15"/>
      <c r="X39" s="15"/>
      <c r="Y39" s="15"/>
      <c r="Z39" s="15"/>
      <c r="AA39" s="15"/>
      <c r="AB39" s="15"/>
      <c r="AC39" s="15"/>
      <c r="AD39" s="15"/>
      <c r="AE39" s="15"/>
      <c r="AF39" s="13"/>
      <c r="AG39" s="18"/>
    </row>
    <row r="40" spans="1:33" x14ac:dyDescent="0.25">
      <c r="A40" s="31" t="s">
        <v>21</v>
      </c>
      <c r="B40" s="27" t="s">
        <v>34</v>
      </c>
      <c r="C40" s="27"/>
      <c r="D40" s="27"/>
      <c r="E40" s="24"/>
      <c r="F40" s="24"/>
      <c r="G40" s="24"/>
      <c r="H40" s="24"/>
      <c r="I40" s="24"/>
      <c r="J40" s="24"/>
      <c r="K40" s="24"/>
      <c r="L40" s="24"/>
      <c r="V40" s="17"/>
      <c r="W40" s="15"/>
      <c r="X40" s="15"/>
      <c r="Y40" s="15"/>
      <c r="Z40" s="15"/>
      <c r="AA40" s="15"/>
      <c r="AB40" s="15"/>
      <c r="AC40" s="15"/>
      <c r="AD40" s="15"/>
      <c r="AE40" s="15"/>
      <c r="AF40" s="13"/>
      <c r="AG40" s="18"/>
    </row>
    <row r="41" spans="1:33" x14ac:dyDescent="0.25">
      <c r="A41" s="31"/>
      <c r="B41" s="27" t="s">
        <v>40</v>
      </c>
      <c r="C41" s="27"/>
      <c r="D41" s="27"/>
      <c r="E41" s="24"/>
      <c r="F41" s="24"/>
      <c r="G41" s="24"/>
      <c r="H41" s="24"/>
      <c r="I41" s="24"/>
      <c r="J41" s="24"/>
      <c r="K41" s="24"/>
      <c r="L41" s="24"/>
      <c r="V41" s="17"/>
      <c r="W41" s="15"/>
      <c r="X41" s="15"/>
      <c r="Y41" s="15"/>
      <c r="Z41" s="15"/>
      <c r="AA41" s="15"/>
      <c r="AB41" s="15"/>
      <c r="AC41" s="15"/>
      <c r="AD41" s="15"/>
      <c r="AE41" s="15"/>
      <c r="AF41" s="13"/>
      <c r="AG41" s="18"/>
    </row>
    <row r="42" spans="1:33" x14ac:dyDescent="0.25">
      <c r="A42" s="31"/>
      <c r="B42" s="27" t="s">
        <v>38</v>
      </c>
      <c r="C42" s="27"/>
      <c r="D42" s="27"/>
      <c r="E42" s="24"/>
      <c r="F42" s="24"/>
      <c r="G42" s="24"/>
      <c r="H42" s="24"/>
      <c r="I42" s="24"/>
      <c r="J42" s="24"/>
      <c r="K42" s="24"/>
      <c r="L42" s="24"/>
      <c r="V42" s="17"/>
      <c r="W42" s="15"/>
      <c r="X42" s="15"/>
      <c r="Y42" s="15"/>
      <c r="Z42" s="15"/>
      <c r="AA42" s="15"/>
      <c r="AB42" s="15"/>
      <c r="AC42" s="15"/>
      <c r="AD42" s="15"/>
      <c r="AE42" s="15"/>
      <c r="AF42" s="13"/>
      <c r="AG42" s="18"/>
    </row>
    <row r="43" spans="1:33" x14ac:dyDescent="0.25">
      <c r="A43" s="31" t="s">
        <v>22</v>
      </c>
      <c r="B43" s="27" t="s">
        <v>35</v>
      </c>
      <c r="C43" s="27"/>
      <c r="D43" s="27"/>
      <c r="E43" s="24"/>
      <c r="F43" s="24"/>
      <c r="G43" s="24"/>
      <c r="H43" s="24"/>
      <c r="I43" s="24"/>
      <c r="J43" s="24"/>
      <c r="K43" s="24"/>
      <c r="L43" s="24"/>
      <c r="V43" s="17"/>
      <c r="W43" s="15"/>
      <c r="X43" s="15"/>
      <c r="Y43" s="15"/>
      <c r="Z43" s="15"/>
      <c r="AA43" s="15"/>
      <c r="AB43" s="15"/>
      <c r="AC43" s="15"/>
      <c r="AD43" s="15"/>
      <c r="AE43" s="15"/>
      <c r="AF43" s="13"/>
      <c r="AG43" s="18"/>
    </row>
    <row r="44" spans="1:33" x14ac:dyDescent="0.25">
      <c r="A44" s="31"/>
      <c r="B44" s="27" t="s">
        <v>54</v>
      </c>
      <c r="C44" s="27"/>
      <c r="D44" s="27"/>
      <c r="E44" s="24"/>
      <c r="F44" s="24"/>
      <c r="G44" s="24"/>
      <c r="H44" s="24"/>
      <c r="I44" s="24"/>
      <c r="J44" s="24"/>
      <c r="K44" s="24"/>
      <c r="L44" s="24"/>
      <c r="V44" s="17"/>
      <c r="W44" s="15"/>
      <c r="X44" s="15"/>
      <c r="Y44" s="15"/>
      <c r="Z44" s="15"/>
      <c r="AA44" s="15"/>
      <c r="AB44" s="15"/>
      <c r="AC44" s="15"/>
      <c r="AD44" s="15"/>
      <c r="AE44" s="15"/>
      <c r="AF44" s="13"/>
      <c r="AG44" s="18"/>
    </row>
    <row r="45" spans="1:33" x14ac:dyDescent="0.25">
      <c r="A45" s="31"/>
      <c r="B45" s="27" t="s">
        <v>53</v>
      </c>
      <c r="C45" s="27"/>
      <c r="D45" s="27"/>
      <c r="E45" s="24"/>
      <c r="F45" s="24"/>
      <c r="G45" s="24"/>
      <c r="H45" s="24"/>
      <c r="I45" s="24"/>
      <c r="J45" s="24"/>
      <c r="K45" s="24"/>
      <c r="L45" s="24"/>
      <c r="V45" s="17"/>
      <c r="W45" s="15"/>
      <c r="X45" s="15"/>
      <c r="Y45" s="15"/>
      <c r="Z45" s="15"/>
      <c r="AA45" s="15"/>
      <c r="AB45" s="15"/>
      <c r="AC45" s="15"/>
      <c r="AD45" s="15"/>
      <c r="AE45" s="15"/>
      <c r="AF45" s="13"/>
      <c r="AG45" s="18"/>
    </row>
    <row r="46" spans="1:33" x14ac:dyDescent="0.25">
      <c r="A46" s="31" t="s">
        <v>23</v>
      </c>
      <c r="B46" s="27" t="s">
        <v>36</v>
      </c>
      <c r="C46" s="27"/>
      <c r="D46" s="27"/>
      <c r="E46" s="24"/>
      <c r="F46" s="24"/>
      <c r="G46" s="24"/>
      <c r="H46" s="24"/>
      <c r="I46" s="24"/>
      <c r="J46" s="24"/>
      <c r="K46" s="24"/>
      <c r="L46" s="24"/>
      <c r="V46" s="17"/>
      <c r="W46" s="15"/>
      <c r="X46" s="15"/>
      <c r="Y46" s="15"/>
      <c r="Z46" s="15"/>
      <c r="AA46" s="15"/>
      <c r="AB46" s="15"/>
      <c r="AC46" s="15"/>
      <c r="AD46" s="15"/>
      <c r="AE46" s="15"/>
      <c r="AF46" s="13"/>
      <c r="AG46" s="18"/>
    </row>
    <row r="47" spans="1:33" x14ac:dyDescent="0.25">
      <c r="A47" s="31"/>
      <c r="B47" s="27" t="s">
        <v>41</v>
      </c>
      <c r="C47" s="27"/>
      <c r="D47" s="27"/>
      <c r="E47" s="24"/>
      <c r="F47" s="24"/>
      <c r="G47" s="24"/>
      <c r="H47" s="24"/>
      <c r="I47" s="24"/>
      <c r="J47" s="24"/>
      <c r="K47" s="24"/>
      <c r="L47" s="24"/>
      <c r="V47" s="17"/>
      <c r="W47" s="15"/>
      <c r="X47" s="15"/>
      <c r="Y47" s="15"/>
      <c r="Z47" s="15"/>
      <c r="AA47" s="15"/>
      <c r="AB47" s="15"/>
      <c r="AC47" s="15"/>
      <c r="AD47" s="15"/>
      <c r="AE47" s="15"/>
      <c r="AF47" s="13"/>
      <c r="AG47" s="18"/>
    </row>
    <row r="48" spans="1:33" x14ac:dyDescent="0.25">
      <c r="A48" s="31"/>
      <c r="B48" s="27" t="s">
        <v>42</v>
      </c>
      <c r="C48" s="27"/>
      <c r="D48" s="27"/>
      <c r="E48" s="24"/>
      <c r="F48" s="24"/>
      <c r="G48" s="24"/>
      <c r="H48" s="24"/>
      <c r="I48" s="24"/>
      <c r="J48" s="24"/>
      <c r="K48" s="24"/>
      <c r="L48" s="24"/>
    </row>
    <row r="49" spans="1:33" x14ac:dyDescent="0.25">
      <c r="A49" s="31" t="s">
        <v>24</v>
      </c>
      <c r="B49" s="27" t="s">
        <v>37</v>
      </c>
      <c r="C49" s="27"/>
      <c r="D49" s="27"/>
      <c r="E49" s="24"/>
      <c r="F49" s="24"/>
      <c r="G49" s="24"/>
      <c r="H49" s="24"/>
      <c r="I49" s="24"/>
      <c r="J49" s="24"/>
      <c r="K49" s="24"/>
      <c r="L49" s="24"/>
      <c r="V49" s="12"/>
      <c r="W49" s="10"/>
      <c r="X49" s="10"/>
      <c r="Y49" s="11"/>
      <c r="Z49" s="12"/>
      <c r="AA49" s="12"/>
      <c r="AB49" s="12"/>
      <c r="AC49" s="12"/>
      <c r="AD49" s="12"/>
      <c r="AE49" s="13"/>
      <c r="AF49" s="13"/>
      <c r="AG49" s="13"/>
    </row>
    <row r="50" spans="1:33" x14ac:dyDescent="0.25">
      <c r="A50" s="31" t="s">
        <v>25</v>
      </c>
      <c r="B50" s="27" t="s">
        <v>57</v>
      </c>
      <c r="C50" s="27"/>
      <c r="D50" s="27"/>
      <c r="E50" s="24"/>
      <c r="F50" s="24"/>
      <c r="G50" s="24"/>
      <c r="H50" s="24"/>
      <c r="I50" s="24"/>
      <c r="J50" s="24"/>
      <c r="K50" s="24"/>
      <c r="L50" s="24"/>
      <c r="V50" s="12"/>
      <c r="W50" s="10"/>
      <c r="X50" s="10"/>
      <c r="Y50" s="12"/>
      <c r="Z50" s="12"/>
      <c r="AA50" s="12"/>
      <c r="AB50" s="12"/>
      <c r="AC50" s="12"/>
      <c r="AD50" s="12"/>
      <c r="AE50" s="13"/>
      <c r="AF50" s="13"/>
      <c r="AG50" s="13"/>
    </row>
    <row r="51" spans="1:33" x14ac:dyDescent="0.25">
      <c r="A51" s="27"/>
      <c r="B51" s="27"/>
      <c r="C51" s="27"/>
      <c r="D51" s="27"/>
      <c r="E51" s="24"/>
      <c r="F51" s="24"/>
      <c r="G51" s="24"/>
      <c r="H51" s="24"/>
      <c r="I51" s="24"/>
      <c r="J51" s="24"/>
      <c r="K51" s="24"/>
      <c r="L51" s="24"/>
      <c r="V51" s="12"/>
      <c r="W51" s="12"/>
      <c r="X51" s="12"/>
      <c r="Y51" s="12"/>
      <c r="Z51" s="12"/>
      <c r="AA51" s="12"/>
      <c r="AB51" s="12"/>
      <c r="AC51" s="12"/>
      <c r="AD51" s="12"/>
      <c r="AE51" s="13"/>
      <c r="AF51" s="13"/>
      <c r="AG51" s="13"/>
    </row>
    <row r="52" spans="1:33" x14ac:dyDescent="0.25">
      <c r="V52" s="20"/>
      <c r="W52" s="12"/>
      <c r="X52" s="12"/>
      <c r="Y52" s="12"/>
      <c r="Z52" s="12"/>
      <c r="AA52" s="12"/>
      <c r="AB52" s="12"/>
      <c r="AC52" s="12"/>
      <c r="AD52" s="12"/>
      <c r="AE52" s="13"/>
      <c r="AF52" s="13"/>
      <c r="AG52" s="13"/>
    </row>
    <row r="53" spans="1:33" x14ac:dyDescent="0.25">
      <c r="V53" s="17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1:33" x14ac:dyDescent="0.25">
      <c r="V54" s="17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</row>
    <row r="55" spans="1:33" x14ac:dyDescent="0.25">
      <c r="V55" s="17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</row>
    <row r="56" spans="1:33" x14ac:dyDescent="0.25">
      <c r="V56" s="17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33" x14ac:dyDescent="0.25">
      <c r="V57" s="17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spans="1:33" x14ac:dyDescent="0.25">
      <c r="V58" s="17"/>
      <c r="W58" s="15"/>
      <c r="X58" s="15"/>
      <c r="Y58" s="15"/>
      <c r="Z58" s="15"/>
      <c r="AA58" s="15"/>
      <c r="AB58" s="15"/>
      <c r="AC58" s="15"/>
      <c r="AD58" s="15"/>
      <c r="AE58" s="15"/>
      <c r="AF58" s="21"/>
      <c r="AG58" s="18"/>
    </row>
    <row r="59" spans="1:33" x14ac:dyDescent="0.25">
      <c r="V59" s="17"/>
      <c r="W59" s="15"/>
      <c r="X59" s="15"/>
      <c r="Y59" s="15"/>
      <c r="Z59" s="15"/>
      <c r="AA59" s="15"/>
      <c r="AB59" s="15"/>
      <c r="AC59" s="15"/>
      <c r="AD59" s="15"/>
      <c r="AE59" s="15"/>
      <c r="AF59" s="21"/>
      <c r="AG59" s="18"/>
    </row>
    <row r="60" spans="1:33" x14ac:dyDescent="0.25">
      <c r="V60" s="17"/>
      <c r="W60" s="15"/>
      <c r="X60" s="15"/>
      <c r="Y60" s="15"/>
      <c r="Z60" s="15"/>
      <c r="AA60" s="15"/>
      <c r="AB60" s="15"/>
      <c r="AC60" s="15"/>
      <c r="AD60" s="15"/>
      <c r="AE60" s="15"/>
      <c r="AF60" s="21"/>
      <c r="AG60" s="18"/>
    </row>
    <row r="61" spans="1:33" x14ac:dyDescent="0.25">
      <c r="V61" s="17"/>
      <c r="W61" s="15"/>
      <c r="X61" s="15"/>
      <c r="Y61" s="15"/>
      <c r="Z61" s="15"/>
      <c r="AA61" s="15"/>
      <c r="AB61" s="15"/>
      <c r="AC61" s="15"/>
      <c r="AD61" s="15"/>
      <c r="AE61" s="15"/>
      <c r="AF61" s="21"/>
      <c r="AG61" s="18"/>
    </row>
    <row r="62" spans="1:33" x14ac:dyDescent="0.25">
      <c r="V62" s="17"/>
      <c r="W62" s="15"/>
      <c r="X62" s="15"/>
      <c r="Y62" s="15"/>
      <c r="Z62" s="15"/>
      <c r="AA62" s="15"/>
      <c r="AB62" s="15"/>
      <c r="AC62" s="15"/>
      <c r="AD62" s="15"/>
      <c r="AE62" s="15"/>
      <c r="AF62" s="21"/>
      <c r="AG62" s="18"/>
    </row>
    <row r="63" spans="1:33" x14ac:dyDescent="0.25">
      <c r="V63" s="17"/>
      <c r="W63" s="15"/>
      <c r="X63" s="15"/>
      <c r="Y63" s="15"/>
      <c r="Z63" s="15"/>
      <c r="AA63" s="15"/>
      <c r="AB63" s="15"/>
      <c r="AC63" s="15"/>
      <c r="AD63" s="15"/>
      <c r="AE63" s="15"/>
      <c r="AF63" s="21"/>
      <c r="AG63" s="18"/>
    </row>
    <row r="64" spans="1:33" x14ac:dyDescent="0.25">
      <c r="V64" s="17"/>
      <c r="W64" s="15"/>
      <c r="X64" s="15"/>
      <c r="Y64" s="15"/>
      <c r="Z64" s="15"/>
      <c r="AA64" s="15"/>
      <c r="AB64" s="15"/>
      <c r="AC64" s="15"/>
      <c r="AD64" s="15"/>
      <c r="AE64" s="15"/>
      <c r="AF64" s="21"/>
      <c r="AG64" s="18"/>
    </row>
    <row r="65" spans="22:33" x14ac:dyDescent="0.25">
      <c r="V65" s="17"/>
      <c r="W65" s="15"/>
      <c r="X65" s="15"/>
      <c r="Y65" s="15"/>
      <c r="Z65" s="15"/>
      <c r="AA65" s="15"/>
      <c r="AB65" s="15"/>
      <c r="AC65" s="15"/>
      <c r="AD65" s="15"/>
      <c r="AE65" s="15"/>
      <c r="AF65" s="21"/>
      <c r="AG65" s="18"/>
    </row>
    <row r="66" spans="22:33" x14ac:dyDescent="0.25">
      <c r="V66" s="17"/>
      <c r="W66" s="15"/>
      <c r="X66" s="15"/>
      <c r="Y66" s="15"/>
      <c r="Z66" s="15"/>
      <c r="AA66" s="15"/>
      <c r="AB66" s="15"/>
      <c r="AC66" s="15"/>
      <c r="AD66" s="15"/>
      <c r="AE66" s="15"/>
      <c r="AF66" s="21"/>
      <c r="AG66" s="18"/>
    </row>
    <row r="67" spans="22:33" x14ac:dyDescent="0.25">
      <c r="V67" s="17"/>
      <c r="W67" s="15"/>
      <c r="X67" s="15"/>
      <c r="Y67" s="15"/>
      <c r="Z67" s="15"/>
      <c r="AA67" s="15"/>
      <c r="AB67" s="15"/>
      <c r="AC67" s="15"/>
      <c r="AD67" s="15"/>
      <c r="AE67" s="15"/>
      <c r="AG67" s="18"/>
    </row>
    <row r="68" spans="22:33" x14ac:dyDescent="0.25">
      <c r="V68" s="17"/>
      <c r="W68" s="15"/>
      <c r="X68" s="15"/>
      <c r="Y68" s="15"/>
      <c r="Z68" s="15"/>
      <c r="AA68" s="15"/>
      <c r="AB68" s="15"/>
      <c r="AC68" s="15"/>
      <c r="AD68" s="15"/>
      <c r="AE68" s="15"/>
      <c r="AG68" s="18"/>
    </row>
    <row r="69" spans="22:33" x14ac:dyDescent="0.25">
      <c r="V69" s="17"/>
      <c r="W69" s="15"/>
      <c r="X69" s="15"/>
      <c r="Y69" s="15"/>
      <c r="Z69" s="15"/>
      <c r="AA69" s="15"/>
      <c r="AB69" s="15"/>
      <c r="AC69" s="15"/>
      <c r="AD69" s="15"/>
      <c r="AE69" s="15"/>
      <c r="AG69" s="18"/>
    </row>
    <row r="70" spans="22:33" x14ac:dyDescent="0.25">
      <c r="V70" s="17"/>
      <c r="W70" s="15"/>
      <c r="X70" s="15"/>
      <c r="Y70" s="15"/>
      <c r="Z70" s="15"/>
      <c r="AA70" s="15"/>
      <c r="AB70" s="15"/>
      <c r="AC70" s="15"/>
      <c r="AD70" s="15"/>
      <c r="AE70" s="15"/>
      <c r="AG70" s="18"/>
    </row>
    <row r="71" spans="22:33" x14ac:dyDescent="0.25">
      <c r="V71" s="17"/>
      <c r="W71" s="15"/>
      <c r="X71" s="15"/>
      <c r="Y71" s="15"/>
      <c r="Z71" s="15"/>
      <c r="AA71" s="15"/>
      <c r="AB71" s="15"/>
      <c r="AC71" s="15"/>
      <c r="AD71" s="15"/>
      <c r="AE71" s="15"/>
      <c r="AG71" s="18"/>
    </row>
    <row r="73" spans="22:33" x14ac:dyDescent="0.25">
      <c r="AE73" s="19"/>
    </row>
    <row r="74" spans="22:33" x14ac:dyDescent="0.25">
      <c r="AE74" s="19"/>
    </row>
    <row r="75" spans="22:33" x14ac:dyDescent="0.25">
      <c r="V75" s="17"/>
      <c r="W75" s="19"/>
      <c r="X75" s="19"/>
      <c r="Y75" s="19"/>
      <c r="Z75" s="19"/>
      <c r="AA75" s="19"/>
      <c r="AB75" s="19"/>
      <c r="AC75" s="19"/>
      <c r="AD75" s="19"/>
      <c r="AE75" s="19"/>
    </row>
    <row r="76" spans="22:33" x14ac:dyDescent="0.25">
      <c r="V76" s="17"/>
      <c r="W76" s="19"/>
      <c r="X76" s="19"/>
      <c r="Y76" s="19"/>
      <c r="Z76" s="19"/>
      <c r="AA76" s="19"/>
      <c r="AB76" s="19"/>
      <c r="AC76" s="19"/>
      <c r="AD76" s="19"/>
      <c r="AE76" s="19"/>
    </row>
    <row r="77" spans="22:33" x14ac:dyDescent="0.25">
      <c r="V77" s="17"/>
      <c r="W77" s="19"/>
      <c r="X77" s="19"/>
      <c r="Y77" s="19"/>
      <c r="Z77" s="19"/>
      <c r="AA77" s="19"/>
      <c r="AB77" s="19"/>
      <c r="AC77" s="19"/>
      <c r="AD77" s="19"/>
      <c r="AE77" s="19"/>
    </row>
    <row r="78" spans="22:33" x14ac:dyDescent="0.25">
      <c r="V78" s="17"/>
      <c r="W78" s="19"/>
      <c r="X78" s="19"/>
      <c r="Y78" s="19"/>
      <c r="Z78" s="19"/>
      <c r="AA78" s="19"/>
      <c r="AB78" s="19"/>
      <c r="AC78" s="19"/>
      <c r="AD78" s="19"/>
      <c r="AE78" s="19"/>
    </row>
    <row r="79" spans="22:33" x14ac:dyDescent="0.25">
      <c r="V79" s="17"/>
      <c r="W79" s="19"/>
      <c r="X79" s="19"/>
      <c r="Y79" s="19"/>
      <c r="Z79" s="19"/>
      <c r="AA79" s="19"/>
      <c r="AB79" s="19"/>
      <c r="AC79" s="19"/>
      <c r="AD79" s="19"/>
      <c r="AE79" s="19"/>
    </row>
    <row r="80" spans="22:33" x14ac:dyDescent="0.25">
      <c r="V80" s="17"/>
      <c r="W80" s="19"/>
      <c r="X80" s="19"/>
      <c r="Y80" s="19"/>
      <c r="Z80" s="19"/>
      <c r="AA80" s="19"/>
      <c r="AB80" s="19"/>
      <c r="AC80" s="19"/>
      <c r="AD80" s="19"/>
      <c r="AE80" s="19"/>
    </row>
    <row r="81" spans="22:31" x14ac:dyDescent="0.25">
      <c r="V81" s="17"/>
      <c r="W81" s="19"/>
      <c r="X81" s="19"/>
      <c r="Y81" s="19"/>
      <c r="Z81" s="19"/>
      <c r="AA81" s="19"/>
      <c r="AB81" s="19"/>
      <c r="AC81" s="19"/>
      <c r="AD81" s="19"/>
      <c r="AE81" s="19"/>
    </row>
    <row r="82" spans="22:31" x14ac:dyDescent="0.25">
      <c r="V82" s="17"/>
      <c r="W82" s="19"/>
      <c r="X82" s="19"/>
      <c r="Y82" s="19"/>
      <c r="Z82" s="19"/>
      <c r="AA82" s="19"/>
      <c r="AB82" s="19"/>
      <c r="AC82" s="19"/>
      <c r="AD82" s="19"/>
      <c r="AE82" s="19"/>
    </row>
    <row r="83" spans="22:31" x14ac:dyDescent="0.25">
      <c r="V83" s="17"/>
      <c r="W83" s="19"/>
      <c r="X83" s="19"/>
      <c r="Y83" s="19"/>
      <c r="Z83" s="19"/>
      <c r="AA83" s="19"/>
      <c r="AB83" s="19"/>
      <c r="AC83" s="19"/>
      <c r="AD83" s="19"/>
      <c r="AE83" s="19"/>
    </row>
    <row r="84" spans="22:31" x14ac:dyDescent="0.25">
      <c r="V84" s="17"/>
      <c r="W84" s="19"/>
      <c r="X84" s="19"/>
      <c r="Y84" s="19"/>
      <c r="Z84" s="19"/>
      <c r="AA84" s="19"/>
      <c r="AB84" s="19"/>
      <c r="AC84" s="19"/>
      <c r="AD84" s="19"/>
      <c r="AE84" s="19"/>
    </row>
    <row r="85" spans="22:31" x14ac:dyDescent="0.25">
      <c r="V85" s="17"/>
      <c r="W85" s="19"/>
      <c r="X85" s="19"/>
      <c r="Y85" s="19"/>
      <c r="Z85" s="19"/>
      <c r="AA85" s="19"/>
      <c r="AB85" s="19"/>
      <c r="AC85" s="19"/>
      <c r="AD85" s="19"/>
      <c r="AE85" s="19"/>
    </row>
    <row r="86" spans="22:31" x14ac:dyDescent="0.25">
      <c r="V86" s="17"/>
      <c r="W86" s="19"/>
      <c r="X86" s="19"/>
      <c r="Y86" s="19"/>
      <c r="Z86" s="19"/>
      <c r="AA86" s="19"/>
      <c r="AB86" s="19"/>
      <c r="AC86" s="19"/>
      <c r="AD86" s="19"/>
      <c r="AE86" s="19"/>
    </row>
    <row r="87" spans="22:31" x14ac:dyDescent="0.25">
      <c r="V87" s="17"/>
      <c r="W87" s="19"/>
      <c r="X87" s="19"/>
      <c r="Y87" s="19"/>
      <c r="Z87" s="19"/>
      <c r="AA87" s="19"/>
      <c r="AB87" s="19"/>
      <c r="AC87" s="19"/>
      <c r="AD87" s="19"/>
    </row>
    <row r="88" spans="22:31" x14ac:dyDescent="0.25">
      <c r="V88" s="17"/>
      <c r="W88" s="19"/>
      <c r="X88" s="19"/>
      <c r="Y88" s="19"/>
      <c r="Z88" s="19"/>
      <c r="AA88" s="19"/>
      <c r="AB88" s="19"/>
      <c r="AC88" s="19"/>
      <c r="AD88" s="19"/>
    </row>
    <row r="91" spans="22:31" x14ac:dyDescent="0.25">
      <c r="V91" s="17"/>
      <c r="X91" s="19"/>
      <c r="Z91" s="19"/>
    </row>
    <row r="92" spans="22:31" x14ac:dyDescent="0.25">
      <c r="V92" s="17"/>
      <c r="Z92" s="19"/>
    </row>
    <row r="93" spans="22:31" x14ac:dyDescent="0.25">
      <c r="V93" s="17"/>
      <c r="Z93" s="19"/>
    </row>
    <row r="94" spans="22:31" x14ac:dyDescent="0.25">
      <c r="V94" s="17"/>
      <c r="Z94" s="19"/>
    </row>
    <row r="95" spans="22:31" x14ac:dyDescent="0.25">
      <c r="V95" s="17"/>
      <c r="Z95" s="19"/>
    </row>
    <row r="96" spans="22:31" x14ac:dyDescent="0.25">
      <c r="V96" s="17"/>
      <c r="Z96" s="19"/>
    </row>
    <row r="97" spans="22:26" x14ac:dyDescent="0.25">
      <c r="V97" s="17"/>
      <c r="Z97" s="19"/>
    </row>
    <row r="98" spans="22:26" x14ac:dyDescent="0.25">
      <c r="V98" s="17"/>
      <c r="Z98" s="19"/>
    </row>
    <row r="99" spans="22:26" x14ac:dyDescent="0.25">
      <c r="V99" s="17"/>
      <c r="Z99" s="19"/>
    </row>
    <row r="100" spans="22:26" x14ac:dyDescent="0.25">
      <c r="V100" s="17"/>
      <c r="Z100" s="19"/>
    </row>
    <row r="101" spans="22:26" x14ac:dyDescent="0.25">
      <c r="V101" s="17"/>
      <c r="Z101" s="19"/>
    </row>
    <row r="102" spans="22:26" x14ac:dyDescent="0.25">
      <c r="V102" s="17"/>
      <c r="Z102" s="19"/>
    </row>
    <row r="103" spans="22:26" x14ac:dyDescent="0.25">
      <c r="V103" s="17"/>
      <c r="Z103" s="19"/>
    </row>
    <row r="104" spans="22:26" x14ac:dyDescent="0.25">
      <c r="V104" s="17"/>
      <c r="Z104" s="19"/>
    </row>
  </sheetData>
  <mergeCells count="6">
    <mergeCell ref="A2:J2"/>
    <mergeCell ref="A4:J4"/>
    <mergeCell ref="A5:J5"/>
    <mergeCell ref="A6:J6"/>
    <mergeCell ref="B9:C9"/>
    <mergeCell ref="E9:J9"/>
  </mergeCells>
  <pageMargins left="0.7" right="0.7" top="0.75" bottom="0.75" header="0.3" footer="0.3"/>
  <pageSetup scale="73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34CE3-7351-40EF-84D6-67CCD2FB7855}">
  <sheetPr>
    <pageSetUpPr fitToPage="1"/>
  </sheetPr>
  <dimension ref="A2:BG104"/>
  <sheetViews>
    <sheetView tabSelected="1" zoomScale="92" workbookViewId="0">
      <selection activeCell="Q11" sqref="Q11"/>
    </sheetView>
  </sheetViews>
  <sheetFormatPr defaultRowHeight="14.25" x14ac:dyDescent="0.2"/>
  <cols>
    <col min="1" max="1" width="7.7109375" style="27" customWidth="1"/>
    <col min="2" max="2" width="9.85546875" style="27" customWidth="1"/>
    <col min="3" max="3" width="10.28515625" style="27" bestFit="1" customWidth="1"/>
    <col min="4" max="4" width="2.7109375" style="27" customWidth="1"/>
    <col min="5" max="5" width="13.7109375" style="24" bestFit="1" customWidth="1"/>
    <col min="6" max="6" width="14.140625" style="24" bestFit="1" customWidth="1"/>
    <col min="7" max="7" width="13.42578125" style="24" bestFit="1" customWidth="1"/>
    <col min="8" max="8" width="14.7109375" style="24" bestFit="1" customWidth="1"/>
    <col min="9" max="9" width="11.140625" style="24" bestFit="1" customWidth="1"/>
    <col min="10" max="10" width="11.5703125" style="24" bestFit="1" customWidth="1"/>
    <col min="11" max="11" width="2.7109375" style="24" customWidth="1"/>
    <col min="12" max="12" width="13.5703125" style="24" bestFit="1" customWidth="1"/>
    <col min="13" max="13" width="8.28515625" style="25" customWidth="1"/>
    <col min="14" max="15" width="8.85546875" style="25"/>
    <col min="16" max="25" width="8.85546875" style="26"/>
    <col min="26" max="26" width="10.5703125" style="26" bestFit="1" customWidth="1"/>
    <col min="27" max="40" width="8.85546875" style="26"/>
    <col min="41" max="16384" width="9.140625" style="27"/>
  </cols>
  <sheetData>
    <row r="2" spans="1:58" x14ac:dyDescent="0.2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4" spans="1:58" x14ac:dyDescent="0.2">
      <c r="A4" s="23" t="s">
        <v>51</v>
      </c>
      <c r="B4" s="23"/>
      <c r="C4" s="23"/>
      <c r="D4" s="23"/>
      <c r="E4" s="23"/>
      <c r="F4" s="23"/>
      <c r="G4" s="23"/>
      <c r="H4" s="23"/>
      <c r="I4" s="23"/>
      <c r="J4" s="23"/>
      <c r="K4" s="28"/>
      <c r="L4" s="28"/>
    </row>
    <row r="5" spans="1:58" x14ac:dyDescent="0.2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8"/>
      <c r="L5" s="28"/>
    </row>
    <row r="6" spans="1:58" x14ac:dyDescent="0.2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8"/>
      <c r="L6" s="28"/>
    </row>
    <row r="7" spans="1:58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8"/>
      <c r="L7" s="28"/>
      <c r="N7" s="30"/>
    </row>
    <row r="8" spans="1:58" s="31" customFormat="1" x14ac:dyDescent="0.2"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</row>
    <row r="9" spans="1:58" s="31" customFormat="1" x14ac:dyDescent="0.2">
      <c r="B9" s="32" t="s">
        <v>3</v>
      </c>
      <c r="C9" s="32"/>
      <c r="E9" s="32" t="s">
        <v>4</v>
      </c>
      <c r="F9" s="32"/>
      <c r="G9" s="32"/>
      <c r="H9" s="32"/>
      <c r="I9" s="32"/>
      <c r="J9" s="32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1:58" s="31" customFormat="1" x14ac:dyDescent="0.2"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</row>
    <row r="11" spans="1:58" x14ac:dyDescent="0.2">
      <c r="A11" s="33"/>
      <c r="B11" s="33" t="s">
        <v>5</v>
      </c>
      <c r="C11" s="33" t="s">
        <v>6</v>
      </c>
      <c r="D11" s="34"/>
      <c r="E11" s="33" t="s">
        <v>7</v>
      </c>
      <c r="F11" s="33" t="s">
        <v>7</v>
      </c>
      <c r="G11" s="33" t="s">
        <v>8</v>
      </c>
      <c r="H11" s="33" t="s">
        <v>9</v>
      </c>
      <c r="I11" s="33" t="s">
        <v>10</v>
      </c>
      <c r="J11" s="24" t="s">
        <v>11</v>
      </c>
      <c r="L11" s="24" t="s">
        <v>46</v>
      </c>
      <c r="N11" s="35"/>
      <c r="O11" s="35"/>
      <c r="P11" s="36"/>
      <c r="Q11" s="35"/>
      <c r="R11" s="35"/>
      <c r="S11" s="35"/>
      <c r="T11" s="35"/>
      <c r="U11" s="35"/>
      <c r="V11" s="35"/>
      <c r="W11" s="35"/>
      <c r="X11" s="35"/>
      <c r="Y11" s="36"/>
      <c r="Z11" s="35"/>
      <c r="AA11" s="35"/>
      <c r="AB11" s="35"/>
      <c r="AC11" s="35"/>
      <c r="AD11" s="35"/>
      <c r="AE11" s="25"/>
      <c r="AF11" s="25"/>
      <c r="AG11" s="25"/>
      <c r="AK11" s="35"/>
      <c r="AL11" s="35"/>
      <c r="AM11" s="36"/>
      <c r="AN11" s="35"/>
      <c r="AO11" s="33"/>
      <c r="AP11" s="33"/>
      <c r="AQ11" s="33"/>
      <c r="AR11" s="33"/>
      <c r="AS11" s="24"/>
      <c r="AU11" s="33"/>
      <c r="AV11" s="33"/>
      <c r="AW11" s="34"/>
      <c r="AX11" s="33"/>
      <c r="AY11" s="33"/>
      <c r="AZ11" s="33"/>
      <c r="BA11" s="33"/>
      <c r="BB11" s="33"/>
      <c r="BC11" s="24"/>
    </row>
    <row r="12" spans="1:58" x14ac:dyDescent="0.2">
      <c r="A12" s="33" t="s">
        <v>12</v>
      </c>
      <c r="B12" s="33" t="s">
        <v>13</v>
      </c>
      <c r="C12" s="33" t="s">
        <v>13</v>
      </c>
      <c r="D12" s="33"/>
      <c r="E12" s="33" t="s">
        <v>14</v>
      </c>
      <c r="F12" s="33" t="s">
        <v>15</v>
      </c>
      <c r="G12" s="33" t="s">
        <v>16</v>
      </c>
      <c r="H12" s="33" t="s">
        <v>16</v>
      </c>
      <c r="I12" s="33" t="s">
        <v>14</v>
      </c>
      <c r="J12" s="24" t="s">
        <v>17</v>
      </c>
      <c r="L12" s="24" t="s">
        <v>47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25"/>
      <c r="AF12" s="25"/>
      <c r="AG12" s="25"/>
      <c r="AK12" s="35"/>
      <c r="AL12" s="35"/>
      <c r="AM12" s="35"/>
      <c r="AN12" s="35"/>
      <c r="AO12" s="33"/>
      <c r="AP12" s="33"/>
      <c r="AQ12" s="33"/>
      <c r="AR12" s="33"/>
      <c r="AS12" s="24"/>
      <c r="AU12" s="33"/>
      <c r="AV12" s="33"/>
      <c r="AW12" s="33"/>
      <c r="AX12" s="33"/>
      <c r="AY12" s="33"/>
      <c r="AZ12" s="33"/>
      <c r="BA12" s="33"/>
      <c r="BB12" s="33"/>
      <c r="BC12" s="24"/>
    </row>
    <row r="13" spans="1:58" x14ac:dyDescent="0.2">
      <c r="A13" s="33"/>
      <c r="B13" s="33" t="s">
        <v>18</v>
      </c>
      <c r="C13" s="33" t="s">
        <v>19</v>
      </c>
      <c r="D13" s="33"/>
      <c r="E13" s="33" t="s">
        <v>20</v>
      </c>
      <c r="F13" s="33" t="s">
        <v>21</v>
      </c>
      <c r="G13" s="33" t="s">
        <v>22</v>
      </c>
      <c r="H13" s="33" t="s">
        <v>23</v>
      </c>
      <c r="I13" s="33" t="s">
        <v>24</v>
      </c>
      <c r="J13" s="24" t="s">
        <v>25</v>
      </c>
      <c r="L13" s="24" t="s">
        <v>48</v>
      </c>
      <c r="O13" s="26"/>
      <c r="V13" s="35"/>
      <c r="W13" s="35"/>
      <c r="X13" s="35"/>
      <c r="Y13" s="35"/>
      <c r="Z13" s="35"/>
      <c r="AA13" s="35"/>
      <c r="AB13" s="35"/>
      <c r="AC13" s="35"/>
      <c r="AD13" s="35"/>
      <c r="AE13" s="25"/>
      <c r="AF13" s="25"/>
      <c r="AG13" s="25"/>
    </row>
    <row r="14" spans="1:58" x14ac:dyDescent="0.2">
      <c r="A14" s="33"/>
      <c r="B14" s="33"/>
      <c r="C14" s="33"/>
      <c r="D14" s="33"/>
      <c r="E14" s="33"/>
      <c r="F14" s="33"/>
      <c r="G14" s="33"/>
      <c r="H14" s="33"/>
      <c r="I14" s="33"/>
      <c r="O14" s="26"/>
      <c r="V14" s="35"/>
      <c r="W14" s="35"/>
      <c r="X14" s="35"/>
      <c r="Y14" s="35"/>
      <c r="Z14" s="35"/>
      <c r="AA14" s="35"/>
      <c r="AB14" s="35"/>
      <c r="AC14" s="35"/>
      <c r="AD14" s="35"/>
      <c r="AE14" s="25"/>
      <c r="AF14" s="25"/>
      <c r="AG14" s="25"/>
    </row>
    <row r="15" spans="1:58" x14ac:dyDescent="0.2">
      <c r="A15" s="37">
        <v>2021</v>
      </c>
      <c r="B15" s="38">
        <v>1377.377</v>
      </c>
      <c r="C15" s="38">
        <v>0</v>
      </c>
      <c r="D15" s="38"/>
      <c r="E15" s="38">
        <v>0</v>
      </c>
      <c r="F15" s="38">
        <v>0</v>
      </c>
      <c r="G15" s="38">
        <v>115.30453297312499</v>
      </c>
      <c r="H15" s="38">
        <v>0</v>
      </c>
      <c r="I15" s="38">
        <f t="shared" ref="I15:I28" si="0">E15-SUM(F15:H15)</f>
        <v>-115.30453297312499</v>
      </c>
      <c r="J15" s="38">
        <f>NPV(0.085,$I$15:I15)</f>
        <v>-106.27145896140553</v>
      </c>
      <c r="L15" s="39">
        <f>((I15*1000)/Sales!B2)*100</f>
        <v>-2.0175771298884516E-3</v>
      </c>
      <c r="N15" s="40"/>
      <c r="O15" s="40"/>
      <c r="P15" s="40"/>
      <c r="Q15" s="40"/>
      <c r="R15" s="40"/>
      <c r="S15" s="40"/>
      <c r="T15" s="40"/>
      <c r="U15" s="41"/>
      <c r="V15" s="42"/>
      <c r="W15" s="40"/>
      <c r="X15" s="40"/>
      <c r="Y15" s="40"/>
      <c r="Z15" s="40"/>
      <c r="AA15" s="40"/>
      <c r="AB15" s="40"/>
      <c r="AC15" s="40"/>
      <c r="AD15" s="40"/>
      <c r="AE15" s="40"/>
      <c r="AF15" s="25"/>
      <c r="AG15" s="43"/>
      <c r="AK15" s="44"/>
      <c r="AL15" s="44"/>
      <c r="AN15" s="44"/>
      <c r="AO15" s="45"/>
      <c r="AP15" s="45"/>
      <c r="AQ15" s="45"/>
      <c r="AR15" s="45"/>
      <c r="AS15" s="45"/>
      <c r="AU15" s="45"/>
      <c r="AV15" s="45"/>
      <c r="AW15" s="45"/>
      <c r="AX15" s="45"/>
      <c r="AY15" s="45"/>
      <c r="AZ15" s="45"/>
      <c r="BA15" s="45"/>
      <c r="BB15" s="45"/>
      <c r="BC15" s="45"/>
      <c r="BE15" s="46"/>
      <c r="BF15" s="46"/>
    </row>
    <row r="16" spans="1:58" x14ac:dyDescent="0.2">
      <c r="A16" s="37">
        <f>A15+1</f>
        <v>2022</v>
      </c>
      <c r="B16" s="38">
        <v>2120.6959999999999</v>
      </c>
      <c r="C16" s="38">
        <v>1884</v>
      </c>
      <c r="D16" s="38"/>
      <c r="E16" s="38">
        <v>50.498391873085552</v>
      </c>
      <c r="F16" s="38">
        <v>32.290676396207274</v>
      </c>
      <c r="G16" s="38">
        <v>403.25118865250005</v>
      </c>
      <c r="H16" s="38">
        <v>66.858450000000005</v>
      </c>
      <c r="I16" s="38">
        <f t="shared" si="0"/>
        <v>-451.90192317562179</v>
      </c>
      <c r="J16" s="38">
        <f>NPV(0.085,$I$15:I16)</f>
        <v>-490.14193671682335</v>
      </c>
      <c r="L16" s="39">
        <f>((I16*1000)/Sales!B3)*100</f>
        <v>-7.8577724666655958E-3</v>
      </c>
      <c r="N16" s="40"/>
      <c r="O16" s="40"/>
      <c r="P16" s="40"/>
      <c r="Q16" s="40"/>
      <c r="R16" s="40"/>
      <c r="S16" s="40"/>
      <c r="T16" s="40"/>
      <c r="U16" s="41"/>
      <c r="V16" s="42"/>
      <c r="W16" s="40"/>
      <c r="X16" s="40"/>
      <c r="Y16" s="40"/>
      <c r="Z16" s="40"/>
      <c r="AA16" s="40"/>
      <c r="AB16" s="40"/>
      <c r="AC16" s="40"/>
      <c r="AD16" s="40"/>
      <c r="AE16" s="40"/>
      <c r="AF16" s="25"/>
      <c r="AG16" s="43"/>
      <c r="AK16" s="44"/>
      <c r="AL16" s="44"/>
      <c r="AN16" s="44"/>
      <c r="AO16" s="45"/>
      <c r="AP16" s="45"/>
      <c r="AQ16" s="45"/>
      <c r="AR16" s="45"/>
      <c r="AS16" s="45"/>
      <c r="AU16" s="45"/>
      <c r="AV16" s="45"/>
      <c r="AW16" s="45"/>
      <c r="AX16" s="45"/>
      <c r="AY16" s="45"/>
      <c r="AZ16" s="45"/>
      <c r="BA16" s="45"/>
      <c r="BB16" s="45"/>
      <c r="BC16" s="45"/>
      <c r="BE16" s="46"/>
      <c r="BF16" s="46"/>
    </row>
    <row r="17" spans="1:59" x14ac:dyDescent="0.2">
      <c r="A17" s="37">
        <f t="shared" ref="A17:A28" si="1">A16+1</f>
        <v>2023</v>
      </c>
      <c r="B17" s="38">
        <v>594</v>
      </c>
      <c r="C17" s="38">
        <v>2802</v>
      </c>
      <c r="D17" s="38"/>
      <c r="E17" s="38">
        <v>307.96352201686324</v>
      </c>
      <c r="F17" s="38">
        <v>168.03312672507562</v>
      </c>
      <c r="G17" s="38">
        <v>613.20512105000012</v>
      </c>
      <c r="H17" s="38">
        <v>414.86703</v>
      </c>
      <c r="I17" s="38">
        <f t="shared" si="0"/>
        <v>-888.14175575821241</v>
      </c>
      <c r="J17" s="38">
        <f>NPV(0.085,$I$15:I17)</f>
        <v>-1185.4753098544145</v>
      </c>
      <c r="L17" s="39">
        <f>((I17*1000)/Sales!B4)*100</f>
        <v>-1.5460218508608776E-2</v>
      </c>
      <c r="N17" s="40"/>
      <c r="O17" s="40"/>
      <c r="P17" s="40"/>
      <c r="Q17" s="40"/>
      <c r="R17" s="40"/>
      <c r="S17" s="40"/>
      <c r="T17" s="40"/>
      <c r="U17" s="41"/>
      <c r="V17" s="42"/>
      <c r="W17" s="40"/>
      <c r="X17" s="40"/>
      <c r="Y17" s="40"/>
      <c r="Z17" s="40"/>
      <c r="AA17" s="40"/>
      <c r="AB17" s="40"/>
      <c r="AC17" s="40"/>
      <c r="AD17" s="40"/>
      <c r="AE17" s="40"/>
      <c r="AF17" s="25"/>
      <c r="AG17" s="43"/>
      <c r="AK17" s="44"/>
      <c r="AL17" s="44"/>
      <c r="AN17" s="44"/>
      <c r="AO17" s="45"/>
      <c r="AP17" s="45"/>
      <c r="AQ17" s="45"/>
      <c r="AR17" s="45"/>
      <c r="AS17" s="45"/>
      <c r="AU17" s="45"/>
      <c r="AV17" s="45"/>
      <c r="AW17" s="45"/>
      <c r="AX17" s="45"/>
      <c r="AY17" s="45"/>
      <c r="AZ17" s="45"/>
      <c r="BA17" s="45"/>
      <c r="BB17" s="45"/>
      <c r="BC17" s="45"/>
      <c r="BE17" s="46"/>
      <c r="BF17" s="46"/>
    </row>
    <row r="18" spans="1:59" x14ac:dyDescent="0.2">
      <c r="A18" s="37">
        <f t="shared" si="1"/>
        <v>2024</v>
      </c>
      <c r="B18" s="38">
        <v>460.41699999999997</v>
      </c>
      <c r="C18" s="38">
        <v>3888</v>
      </c>
      <c r="D18" s="38"/>
      <c r="E18" s="38">
        <v>838.26024761170572</v>
      </c>
      <c r="F18" s="38">
        <v>449.57122499310606</v>
      </c>
      <c r="G18" s="38">
        <v>676.28874487214284</v>
      </c>
      <c r="H18" s="38">
        <v>909.1631175</v>
      </c>
      <c r="I18" s="38">
        <f t="shared" si="0"/>
        <v>-1196.7628397535432</v>
      </c>
      <c r="J18" s="38">
        <f>NPV(0.085,$I$15:I18)</f>
        <v>-2049.0285993880607</v>
      </c>
      <c r="L18" s="39">
        <f>((I18*1000)/Sales!B5)*100</f>
        <v>-2.073354984803176E-2</v>
      </c>
      <c r="N18" s="40"/>
      <c r="O18" s="40"/>
      <c r="P18" s="40"/>
      <c r="Q18" s="40"/>
      <c r="R18" s="40"/>
      <c r="S18" s="40"/>
      <c r="T18" s="40"/>
      <c r="U18" s="41"/>
      <c r="V18" s="42"/>
      <c r="W18" s="40"/>
      <c r="X18" s="40"/>
      <c r="Y18" s="40"/>
      <c r="Z18" s="40"/>
      <c r="AA18" s="40"/>
      <c r="AB18" s="40"/>
      <c r="AC18" s="40"/>
      <c r="AD18" s="40"/>
      <c r="AE18" s="40"/>
      <c r="AF18" s="25"/>
      <c r="AG18" s="43"/>
      <c r="AK18" s="44"/>
      <c r="AL18" s="44"/>
      <c r="AN18" s="44"/>
      <c r="AO18" s="45"/>
      <c r="AP18" s="45"/>
      <c r="AQ18" s="45"/>
      <c r="AR18" s="45"/>
      <c r="AS18" s="45"/>
      <c r="AU18" s="45"/>
      <c r="AV18" s="45"/>
      <c r="AW18" s="45"/>
      <c r="AX18" s="45"/>
      <c r="AY18" s="45"/>
      <c r="AZ18" s="45"/>
      <c r="BA18" s="45"/>
      <c r="BB18" s="45"/>
      <c r="BC18" s="45"/>
      <c r="BE18" s="46"/>
      <c r="BF18" s="46"/>
    </row>
    <row r="19" spans="1:59" x14ac:dyDescent="0.2">
      <c r="A19" s="37">
        <f t="shared" si="1"/>
        <v>2025</v>
      </c>
      <c r="B19" s="38">
        <v>310.70299999999997</v>
      </c>
      <c r="C19" s="38">
        <v>4283</v>
      </c>
      <c r="D19" s="38"/>
      <c r="E19" s="38">
        <v>1819.9671909466392</v>
      </c>
      <c r="F19" s="38">
        <v>795.2754983350369</v>
      </c>
      <c r="G19" s="38">
        <v>712.57101043093758</v>
      </c>
      <c r="H19" s="38">
        <v>1540.8750550000002</v>
      </c>
      <c r="I19" s="38">
        <f t="shared" si="0"/>
        <v>-1228.7543728193355</v>
      </c>
      <c r="J19" s="38">
        <f>NPV(0.085,$I$15:I19)</f>
        <v>-2866.2060713772125</v>
      </c>
      <c r="L19" s="39">
        <f>((I19*1000)/Sales!B6)*100</f>
        <v>-2.1264435102311092E-2</v>
      </c>
      <c r="N19" s="40"/>
      <c r="O19" s="40"/>
      <c r="P19" s="40"/>
      <c r="Q19" s="40"/>
      <c r="R19" s="40"/>
      <c r="S19" s="40"/>
      <c r="T19" s="40"/>
      <c r="U19" s="41"/>
      <c r="V19" s="42"/>
      <c r="W19" s="40"/>
      <c r="X19" s="40"/>
      <c r="Y19" s="40"/>
      <c r="Z19" s="40"/>
      <c r="AA19" s="40"/>
      <c r="AB19" s="40"/>
      <c r="AC19" s="40"/>
      <c r="AD19" s="40"/>
      <c r="AE19" s="40"/>
      <c r="AF19" s="25"/>
      <c r="AG19" s="43"/>
      <c r="AK19" s="44"/>
      <c r="AL19" s="44"/>
      <c r="AN19" s="44"/>
      <c r="AO19" s="45"/>
      <c r="AP19" s="45"/>
      <c r="AQ19" s="45"/>
      <c r="AR19" s="45"/>
      <c r="AS19" s="45"/>
      <c r="AU19" s="45"/>
      <c r="AV19" s="45"/>
      <c r="AW19" s="45"/>
      <c r="AX19" s="45"/>
      <c r="AY19" s="45"/>
      <c r="AZ19" s="45"/>
      <c r="BA19" s="45"/>
      <c r="BB19" s="45"/>
      <c r="BC19" s="45"/>
      <c r="BE19" s="46"/>
      <c r="BF19" s="46"/>
    </row>
    <row r="20" spans="1:59" x14ac:dyDescent="0.2">
      <c r="A20" s="37">
        <f t="shared" si="1"/>
        <v>2026</v>
      </c>
      <c r="B20" s="38">
        <v>0</v>
      </c>
      <c r="C20" s="38">
        <v>4390</v>
      </c>
      <c r="D20" s="38"/>
      <c r="E20" s="38">
        <v>3710.1225996589446</v>
      </c>
      <c r="F20" s="38">
        <v>1478.9718484558132</v>
      </c>
      <c r="G20" s="38">
        <v>705.10116763357587</v>
      </c>
      <c r="H20" s="38">
        <v>2200.90488125</v>
      </c>
      <c r="I20" s="38">
        <f t="shared" si="0"/>
        <v>-674.85529768044489</v>
      </c>
      <c r="J20" s="38">
        <f>NPV(0.085,$I$15:I20)</f>
        <v>-3279.8553129480283</v>
      </c>
      <c r="L20" s="39">
        <f>((I20*1000)/Sales!B7)*100</f>
        <v>-1.1628432192520233E-2</v>
      </c>
      <c r="N20" s="40"/>
      <c r="O20" s="40"/>
      <c r="P20" s="40"/>
      <c r="Q20" s="40"/>
      <c r="R20" s="40"/>
      <c r="S20" s="40"/>
      <c r="T20" s="40"/>
      <c r="U20" s="41"/>
      <c r="V20" s="42"/>
      <c r="W20" s="40"/>
      <c r="X20" s="40"/>
      <c r="Y20" s="40"/>
      <c r="Z20" s="40"/>
      <c r="AA20" s="40"/>
      <c r="AB20" s="40"/>
      <c r="AC20" s="40"/>
      <c r="AD20" s="40"/>
      <c r="AE20" s="40"/>
      <c r="AF20" s="25"/>
      <c r="AG20" s="43"/>
      <c r="AK20" s="44"/>
      <c r="AL20" s="44"/>
      <c r="AN20" s="44"/>
      <c r="AO20" s="45"/>
      <c r="AP20" s="45"/>
      <c r="AQ20" s="45"/>
      <c r="AR20" s="45"/>
      <c r="AS20" s="45"/>
      <c r="AU20" s="45"/>
      <c r="AV20" s="45"/>
      <c r="AW20" s="45"/>
      <c r="AX20" s="45"/>
      <c r="AY20" s="45"/>
      <c r="AZ20" s="45"/>
      <c r="BA20" s="45"/>
      <c r="BB20" s="45"/>
      <c r="BC20" s="45"/>
      <c r="BE20" s="46"/>
      <c r="BF20" s="46"/>
    </row>
    <row r="21" spans="1:59" x14ac:dyDescent="0.2">
      <c r="A21" s="37">
        <f t="shared" si="1"/>
        <v>2027</v>
      </c>
      <c r="B21" s="38">
        <v>0</v>
      </c>
      <c r="C21" s="38">
        <v>1074.2650000000001</v>
      </c>
      <c r="D21" s="38"/>
      <c r="E21" s="38">
        <v>8037.2747380143683</v>
      </c>
      <c r="F21" s="38">
        <v>3121.5221934086767</v>
      </c>
      <c r="G21" s="38">
        <v>669.35719060300312</v>
      </c>
      <c r="H21" s="38">
        <v>2726.9864154375</v>
      </c>
      <c r="I21" s="38">
        <f t="shared" si="0"/>
        <v>1519.4089385651887</v>
      </c>
      <c r="J21" s="38">
        <f>NPV(0.085,$I$15:I21)</f>
        <v>-2421.5011659529177</v>
      </c>
      <c r="L21" s="39">
        <f>((I21*1000)/Sales!B8)*100</f>
        <v>2.5996143905275954E-2</v>
      </c>
      <c r="N21" s="40"/>
      <c r="O21" s="40"/>
      <c r="P21" s="40"/>
      <c r="Q21" s="40"/>
      <c r="R21" s="40"/>
      <c r="S21" s="40"/>
      <c r="T21" s="40"/>
      <c r="U21" s="41"/>
      <c r="V21" s="42"/>
      <c r="W21" s="40"/>
      <c r="X21" s="40"/>
      <c r="Y21" s="40"/>
      <c r="Z21" s="40"/>
      <c r="AA21" s="40"/>
      <c r="AB21" s="40"/>
      <c r="AC21" s="40"/>
      <c r="AD21" s="40"/>
      <c r="AE21" s="40"/>
      <c r="AF21" s="25"/>
      <c r="AG21" s="43"/>
      <c r="AK21" s="44"/>
      <c r="AL21" s="44"/>
      <c r="AN21" s="44"/>
      <c r="AO21" s="45"/>
      <c r="AP21" s="45"/>
      <c r="AQ21" s="45"/>
      <c r="AR21" s="45"/>
      <c r="AS21" s="45"/>
      <c r="AU21" s="45"/>
      <c r="AV21" s="45"/>
      <c r="AW21" s="45"/>
      <c r="AX21" s="45"/>
      <c r="AY21" s="45"/>
      <c r="AZ21" s="45"/>
      <c r="BA21" s="45"/>
      <c r="BB21" s="45"/>
      <c r="BC21" s="45"/>
      <c r="BE21" s="46"/>
      <c r="BF21" s="46"/>
    </row>
    <row r="22" spans="1:59" x14ac:dyDescent="0.2">
      <c r="A22" s="37">
        <f t="shared" si="1"/>
        <v>2028</v>
      </c>
      <c r="B22" s="38">
        <v>0</v>
      </c>
      <c r="C22" s="38">
        <v>1706.223</v>
      </c>
      <c r="D22" s="38"/>
      <c r="E22" s="38">
        <v>14282.694594022918</v>
      </c>
      <c r="F22" s="38">
        <v>5510.1758875074929</v>
      </c>
      <c r="G22" s="38">
        <v>633.98145298635222</v>
      </c>
      <c r="H22" s="38">
        <v>2806.8626029187503</v>
      </c>
      <c r="I22" s="38">
        <f t="shared" si="0"/>
        <v>5331.6746506103227</v>
      </c>
      <c r="J22" s="38">
        <f>NPV(0.085,$I$15:I22)</f>
        <v>354.53892978606967</v>
      </c>
      <c r="L22" s="39">
        <f>((I22*1000)/Sales!B9)*100</f>
        <v>9.0397539169968996E-2</v>
      </c>
      <c r="N22" s="40"/>
      <c r="O22" s="40"/>
      <c r="P22" s="40"/>
      <c r="Q22" s="40"/>
      <c r="R22" s="40"/>
      <c r="S22" s="40"/>
      <c r="T22" s="40"/>
      <c r="U22" s="41"/>
      <c r="V22" s="42"/>
      <c r="W22" s="40"/>
      <c r="X22" s="40"/>
      <c r="Y22" s="40"/>
      <c r="Z22" s="40"/>
      <c r="AA22" s="40"/>
      <c r="AB22" s="40"/>
      <c r="AC22" s="40"/>
      <c r="AD22" s="40"/>
      <c r="AE22" s="40"/>
      <c r="AF22" s="25"/>
      <c r="AG22" s="43"/>
      <c r="AK22" s="44"/>
      <c r="AL22" s="44"/>
      <c r="AN22" s="44"/>
      <c r="AO22" s="45"/>
      <c r="AP22" s="45"/>
      <c r="AQ22" s="45"/>
      <c r="AR22" s="45"/>
      <c r="AS22" s="45"/>
      <c r="AU22" s="45"/>
      <c r="AV22" s="45"/>
      <c r="AW22" s="45"/>
      <c r="AX22" s="45"/>
      <c r="AY22" s="45"/>
      <c r="AZ22" s="45"/>
      <c r="BA22" s="45"/>
      <c r="BB22" s="45"/>
      <c r="BC22" s="45"/>
      <c r="BE22" s="46"/>
      <c r="BF22" s="46"/>
    </row>
    <row r="23" spans="1:59" x14ac:dyDescent="0.2">
      <c r="A23" s="37">
        <f t="shared" si="1"/>
        <v>2029</v>
      </c>
      <c r="B23" s="38">
        <v>0</v>
      </c>
      <c r="C23" s="38">
        <v>2363.998</v>
      </c>
      <c r="D23" s="38"/>
      <c r="E23" s="38">
        <v>22441.913659402882</v>
      </c>
      <c r="F23" s="38">
        <v>8993.242718434085</v>
      </c>
      <c r="G23" s="38">
        <v>598.86348295944663</v>
      </c>
      <c r="H23" s="38">
        <v>2985.8367334475006</v>
      </c>
      <c r="I23" s="38">
        <f t="shared" si="0"/>
        <v>9863.9707245618501</v>
      </c>
      <c r="J23" s="38">
        <f>NPV(0.085,$I$15:I23)</f>
        <v>5088.0579984057849</v>
      </c>
      <c r="L23" s="39">
        <f>((I23*1000)/Sales!B10)*100</f>
        <v>0.16543074697285554</v>
      </c>
      <c r="N23" s="40"/>
      <c r="O23" s="40"/>
      <c r="P23" s="40"/>
      <c r="Q23" s="40"/>
      <c r="R23" s="40"/>
      <c r="S23" s="40"/>
      <c r="T23" s="40"/>
      <c r="U23" s="41"/>
      <c r="V23" s="42"/>
      <c r="W23" s="40"/>
      <c r="X23" s="40"/>
      <c r="Y23" s="40"/>
      <c r="Z23" s="40"/>
      <c r="AA23" s="40"/>
      <c r="AB23" s="40"/>
      <c r="AC23" s="40"/>
      <c r="AD23" s="40"/>
      <c r="AE23" s="40"/>
      <c r="AF23" s="25"/>
      <c r="AG23" s="43"/>
      <c r="AK23" s="44"/>
      <c r="AL23" s="44"/>
      <c r="AN23" s="44"/>
      <c r="AO23" s="45"/>
      <c r="AP23" s="45"/>
      <c r="AQ23" s="45"/>
      <c r="AR23" s="45"/>
      <c r="AS23" s="45"/>
      <c r="AU23" s="45"/>
      <c r="AV23" s="45"/>
      <c r="AW23" s="45"/>
      <c r="AX23" s="45"/>
      <c r="AY23" s="45"/>
      <c r="AZ23" s="45"/>
      <c r="BA23" s="45"/>
      <c r="BB23" s="45"/>
      <c r="BC23" s="45"/>
      <c r="BE23" s="46"/>
      <c r="BF23" s="46"/>
    </row>
    <row r="24" spans="1:59" x14ac:dyDescent="0.2">
      <c r="A24" s="37">
        <f t="shared" si="1"/>
        <v>2030</v>
      </c>
      <c r="B24" s="38">
        <v>0</v>
      </c>
      <c r="C24" s="38">
        <v>2980.07</v>
      </c>
      <c r="D24" s="38"/>
      <c r="E24" s="38">
        <v>32272.855596312431</v>
      </c>
      <c r="F24" s="38">
        <v>12837.707905950814</v>
      </c>
      <c r="G24" s="38">
        <v>563.92595024536263</v>
      </c>
      <c r="H24" s="38">
        <v>3261.3498126150002</v>
      </c>
      <c r="I24" s="38">
        <f t="shared" si="0"/>
        <v>15609.871927501255</v>
      </c>
      <c r="J24" s="38">
        <f>NPV(0.085,$I$15:I24)</f>
        <v>11992.076682533458</v>
      </c>
      <c r="L24" s="39">
        <f>((I24*1000)/Sales!B11)*100</f>
        <v>0.25860558931300753</v>
      </c>
      <c r="N24" s="40"/>
      <c r="O24" s="40"/>
      <c r="P24" s="40"/>
      <c r="Q24" s="40"/>
      <c r="R24" s="40"/>
      <c r="S24" s="40"/>
      <c r="T24" s="40"/>
      <c r="U24" s="41"/>
      <c r="V24" s="42"/>
      <c r="W24" s="40"/>
      <c r="X24" s="40"/>
      <c r="Y24" s="40"/>
      <c r="Z24" s="40"/>
      <c r="AA24" s="40"/>
      <c r="AB24" s="40"/>
      <c r="AC24" s="40"/>
      <c r="AD24" s="40"/>
      <c r="AE24" s="40"/>
      <c r="AF24" s="25"/>
      <c r="AG24" s="43"/>
      <c r="AK24" s="44"/>
      <c r="AL24" s="44"/>
      <c r="AN24" s="44"/>
      <c r="AO24" s="45"/>
      <c r="AP24" s="45"/>
      <c r="AQ24" s="45"/>
      <c r="AR24" s="45"/>
      <c r="AS24" s="45"/>
      <c r="AU24" s="45"/>
      <c r="AV24" s="45"/>
      <c r="AW24" s="45"/>
      <c r="AX24" s="45"/>
      <c r="AY24" s="45"/>
      <c r="AZ24" s="45"/>
      <c r="BA24" s="45"/>
      <c r="BB24" s="45"/>
      <c r="BC24" s="45"/>
      <c r="BE24" s="46"/>
      <c r="BF24" s="46"/>
    </row>
    <row r="25" spans="1:59" x14ac:dyDescent="0.2">
      <c r="A25" s="37">
        <f t="shared" si="1"/>
        <v>2031</v>
      </c>
      <c r="B25" s="38">
        <v>0</v>
      </c>
      <c r="C25" s="38">
        <v>3651.42</v>
      </c>
      <c r="D25" s="38"/>
      <c r="E25" s="38">
        <v>44097.678560821878</v>
      </c>
      <c r="F25" s="38">
        <v>16974.66923636683</v>
      </c>
      <c r="G25" s="38">
        <v>462.6898569646288</v>
      </c>
      <c r="H25" s="38">
        <v>3625.1927186925</v>
      </c>
      <c r="I25" s="38">
        <f t="shared" si="0"/>
        <v>23035.12674879792</v>
      </c>
      <c r="J25" s="38">
        <f>NPV(0.085,$I$15:I25)</f>
        <v>21382.031147528458</v>
      </c>
      <c r="L25" s="39">
        <f>((I25*1000)/Sales!B12)*100</f>
        <v>0.37636724989919823</v>
      </c>
      <c r="N25" s="40"/>
      <c r="O25" s="40"/>
      <c r="P25" s="40"/>
      <c r="Q25" s="40"/>
      <c r="R25" s="40"/>
      <c r="S25" s="40"/>
      <c r="T25" s="40"/>
      <c r="U25" s="41"/>
      <c r="V25" s="42"/>
      <c r="W25" s="40"/>
      <c r="X25" s="40"/>
      <c r="Y25" s="40"/>
      <c r="Z25" s="40"/>
      <c r="AA25" s="40"/>
      <c r="AB25" s="40"/>
      <c r="AC25" s="40"/>
      <c r="AD25" s="40"/>
      <c r="AE25" s="40"/>
      <c r="AF25" s="25"/>
      <c r="AG25" s="43"/>
      <c r="AK25" s="44"/>
      <c r="AL25" s="44"/>
      <c r="AN25" s="44"/>
      <c r="AO25" s="45"/>
      <c r="AP25" s="45"/>
      <c r="AQ25" s="45"/>
      <c r="AR25" s="45"/>
      <c r="AS25" s="45"/>
      <c r="AU25" s="45"/>
      <c r="AV25" s="45"/>
      <c r="AW25" s="45"/>
      <c r="AX25" s="45"/>
      <c r="AY25" s="45"/>
      <c r="AZ25" s="45"/>
      <c r="BA25" s="45"/>
      <c r="BB25" s="45"/>
      <c r="BC25" s="45"/>
      <c r="BE25" s="46"/>
      <c r="BF25" s="46"/>
    </row>
    <row r="26" spans="1:59" x14ac:dyDescent="0.2">
      <c r="A26" s="37">
        <f t="shared" si="1"/>
        <v>2032</v>
      </c>
      <c r="B26" s="38">
        <v>0</v>
      </c>
      <c r="C26" s="38">
        <v>4333.5600000000004</v>
      </c>
      <c r="D26" s="38"/>
      <c r="E26" s="38">
        <v>57754.054156314203</v>
      </c>
      <c r="F26" s="38">
        <v>22231.636888985409</v>
      </c>
      <c r="G26" s="38">
        <v>264.15825456092773</v>
      </c>
      <c r="H26" s="38">
        <v>4080.6691010075006</v>
      </c>
      <c r="I26" s="38">
        <f t="shared" si="0"/>
        <v>31177.589911760366</v>
      </c>
      <c r="J26" s="38">
        <f>NPV(0.085,$I$15:I26)</f>
        <v>33095.504182821671</v>
      </c>
      <c r="L26" s="39">
        <f>((I26*1000)/Sales!B13)*100</f>
        <v>0.50178336807036017</v>
      </c>
      <c r="N26" s="40"/>
      <c r="O26" s="40"/>
      <c r="P26" s="40"/>
      <c r="Q26" s="40"/>
      <c r="R26" s="40"/>
      <c r="S26" s="40"/>
      <c r="T26" s="40"/>
      <c r="U26" s="41"/>
      <c r="V26" s="42"/>
      <c r="W26" s="40"/>
      <c r="X26" s="40"/>
      <c r="Y26" s="40"/>
      <c r="Z26" s="40"/>
      <c r="AA26" s="40"/>
      <c r="AB26" s="40"/>
      <c r="AC26" s="40"/>
      <c r="AD26" s="40"/>
      <c r="AE26" s="40"/>
      <c r="AF26" s="25"/>
      <c r="AG26" s="43"/>
      <c r="AK26" s="44"/>
      <c r="AL26" s="44"/>
      <c r="AN26" s="44"/>
      <c r="AO26" s="45"/>
      <c r="AP26" s="45"/>
      <c r="AQ26" s="45"/>
      <c r="AR26" s="45"/>
      <c r="AS26" s="45"/>
      <c r="AU26" s="45"/>
      <c r="AV26" s="45"/>
      <c r="AW26" s="45"/>
      <c r="AX26" s="45"/>
      <c r="AY26" s="45"/>
      <c r="AZ26" s="45"/>
      <c r="BA26" s="45"/>
      <c r="BB26" s="45"/>
      <c r="BC26" s="45"/>
      <c r="BE26" s="46"/>
      <c r="BF26" s="46"/>
    </row>
    <row r="27" spans="1:59" x14ac:dyDescent="0.2">
      <c r="A27" s="37">
        <f t="shared" si="1"/>
        <v>2033</v>
      </c>
      <c r="B27" s="38">
        <v>0</v>
      </c>
      <c r="C27" s="38">
        <v>5060.808</v>
      </c>
      <c r="D27" s="38"/>
      <c r="E27" s="38">
        <v>73172.371365778599</v>
      </c>
      <c r="F27" s="38">
        <v>23269.503532676183</v>
      </c>
      <c r="G27" s="38">
        <v>115.88117414989942</v>
      </c>
      <c r="H27" s="38">
        <v>4444.3242871975008</v>
      </c>
      <c r="I27" s="38">
        <f t="shared" si="0"/>
        <v>45342.66237175501</v>
      </c>
      <c r="J27" s="38">
        <f>NPV(0.085,$I$15:I27)</f>
        <v>48796.25497874619</v>
      </c>
      <c r="L27" s="39">
        <f>((I27*1000)/Sales!B14)*100</f>
        <v>0.71812413841687539</v>
      </c>
      <c r="N27" s="40"/>
      <c r="O27" s="40"/>
      <c r="P27" s="40"/>
      <c r="Q27" s="40"/>
      <c r="R27" s="40"/>
      <c r="S27" s="40"/>
      <c r="T27" s="40"/>
      <c r="U27" s="41"/>
      <c r="V27" s="42"/>
      <c r="W27" s="40"/>
      <c r="X27" s="40"/>
      <c r="Y27" s="40"/>
      <c r="Z27" s="40"/>
      <c r="AA27" s="40"/>
      <c r="AB27" s="40"/>
      <c r="AC27" s="40"/>
      <c r="AD27" s="40"/>
      <c r="AE27" s="40"/>
      <c r="AF27" s="25"/>
      <c r="AG27" s="43"/>
      <c r="AK27" s="44"/>
      <c r="AL27" s="44"/>
      <c r="AN27" s="44"/>
      <c r="AO27" s="45"/>
      <c r="AP27" s="45"/>
      <c r="AQ27" s="45"/>
      <c r="AR27" s="45"/>
      <c r="AS27" s="45"/>
      <c r="AU27" s="45"/>
      <c r="AV27" s="45"/>
      <c r="AW27" s="45"/>
      <c r="AX27" s="45"/>
      <c r="AY27" s="45"/>
      <c r="AZ27" s="45"/>
      <c r="BA27" s="45"/>
      <c r="BB27" s="45"/>
      <c r="BC27" s="45"/>
      <c r="BE27" s="46"/>
      <c r="BF27" s="46"/>
      <c r="BG27" s="27" t="s">
        <v>26</v>
      </c>
    </row>
    <row r="28" spans="1:59" x14ac:dyDescent="0.2">
      <c r="A28" s="37">
        <f t="shared" si="1"/>
        <v>2034</v>
      </c>
      <c r="B28" s="38">
        <v>0</v>
      </c>
      <c r="C28" s="38">
        <v>5787.6030000000001</v>
      </c>
      <c r="D28" s="38"/>
      <c r="E28" s="38">
        <v>90393.100884791667</v>
      </c>
      <c r="F28" s="38">
        <v>27129.368352269328</v>
      </c>
      <c r="G28" s="38">
        <v>57.34918661705462</v>
      </c>
      <c r="H28" s="38">
        <v>4823.7958034099993</v>
      </c>
      <c r="I28" s="38">
        <f t="shared" si="0"/>
        <v>58382.587542495283</v>
      </c>
      <c r="J28" s="38">
        <f>NPV(0.085,$I$15:I28)</f>
        <v>67428.577993000959</v>
      </c>
      <c r="L28" s="39">
        <f>((I28*1000)/Sales!B15)*100</f>
        <v>0.90905976246975362</v>
      </c>
      <c r="N28" s="40"/>
      <c r="O28" s="40"/>
      <c r="P28" s="40"/>
      <c r="Q28" s="40"/>
      <c r="R28" s="40"/>
      <c r="S28" s="40"/>
      <c r="T28" s="40"/>
      <c r="U28" s="41"/>
      <c r="V28" s="42"/>
      <c r="W28" s="40"/>
      <c r="X28" s="40"/>
      <c r="Y28" s="40"/>
      <c r="Z28" s="40"/>
      <c r="AA28" s="40"/>
      <c r="AB28" s="40"/>
      <c r="AC28" s="40"/>
      <c r="AD28" s="40"/>
      <c r="AE28" s="40"/>
      <c r="AF28" s="25"/>
      <c r="AG28" s="43"/>
    </row>
    <row r="29" spans="1:59" x14ac:dyDescent="0.2">
      <c r="A29" s="37"/>
      <c r="B29" s="38"/>
      <c r="C29" s="38"/>
      <c r="D29" s="38"/>
      <c r="E29" s="38"/>
      <c r="F29" s="38"/>
      <c r="G29" s="38"/>
      <c r="H29" s="38"/>
      <c r="I29" s="38"/>
      <c r="J29" s="38"/>
      <c r="L29" s="39"/>
      <c r="O29" s="26"/>
    </row>
    <row r="30" spans="1:59" x14ac:dyDescent="0.2">
      <c r="A30" s="37"/>
      <c r="B30" s="38"/>
      <c r="C30" s="38"/>
      <c r="D30" s="38"/>
      <c r="E30" s="38"/>
      <c r="F30" s="38"/>
      <c r="G30" s="38"/>
      <c r="H30" s="38"/>
      <c r="I30" s="38"/>
      <c r="J30" s="38"/>
      <c r="L30" s="39"/>
      <c r="O30" s="26"/>
      <c r="V30" s="35"/>
      <c r="W30" s="35"/>
      <c r="X30" s="35"/>
      <c r="Y30" s="36"/>
      <c r="Z30" s="35"/>
      <c r="AA30" s="35"/>
      <c r="AB30" s="35"/>
      <c r="AC30" s="35"/>
      <c r="AD30" s="35"/>
      <c r="AE30" s="25"/>
      <c r="AF30" s="25"/>
      <c r="AG30" s="25"/>
    </row>
    <row r="31" spans="1:59" x14ac:dyDescent="0.2">
      <c r="A31" s="47" t="s">
        <v>27</v>
      </c>
      <c r="C31" s="48"/>
      <c r="D31" s="48"/>
      <c r="E31" s="31"/>
      <c r="J31" s="33"/>
      <c r="M31" s="41"/>
      <c r="V31" s="35"/>
      <c r="W31" s="35"/>
      <c r="X31" s="35"/>
      <c r="Y31" s="35"/>
      <c r="Z31" s="35"/>
      <c r="AA31" s="35"/>
      <c r="AB31" s="35"/>
      <c r="AC31" s="35"/>
      <c r="AD31" s="35"/>
      <c r="AE31" s="25"/>
      <c r="AF31" s="25"/>
      <c r="AG31" s="25"/>
    </row>
    <row r="32" spans="1:59" x14ac:dyDescent="0.2">
      <c r="C32" s="48"/>
      <c r="D32" s="48"/>
      <c r="E32" s="31"/>
      <c r="J32" s="33"/>
      <c r="V32" s="35"/>
      <c r="W32" s="35"/>
      <c r="X32" s="35"/>
      <c r="Y32" s="35"/>
      <c r="Z32" s="35"/>
      <c r="AA32" s="35"/>
      <c r="AB32" s="35"/>
      <c r="AC32" s="35"/>
      <c r="AD32" s="35"/>
      <c r="AE32" s="25"/>
      <c r="AF32" s="25"/>
      <c r="AG32" s="25"/>
    </row>
    <row r="33" spans="1:33" x14ac:dyDescent="0.2">
      <c r="A33" s="31" t="s">
        <v>18</v>
      </c>
      <c r="B33" s="27" t="s">
        <v>28</v>
      </c>
      <c r="V33" s="35"/>
      <c r="W33" s="35"/>
      <c r="X33" s="35"/>
      <c r="Y33" s="35"/>
      <c r="Z33" s="35"/>
      <c r="AA33" s="35"/>
      <c r="AB33" s="35"/>
      <c r="AC33" s="35"/>
      <c r="AD33" s="35"/>
      <c r="AE33" s="25"/>
      <c r="AF33" s="25"/>
      <c r="AG33" s="25"/>
    </row>
    <row r="34" spans="1:33" x14ac:dyDescent="0.2">
      <c r="A34" s="31"/>
      <c r="B34" s="27" t="s">
        <v>29</v>
      </c>
      <c r="V34" s="42"/>
      <c r="W34" s="40"/>
      <c r="X34" s="40"/>
      <c r="Y34" s="40"/>
      <c r="Z34" s="40"/>
      <c r="AA34" s="40"/>
      <c r="AB34" s="40"/>
      <c r="AC34" s="40"/>
      <c r="AD34" s="40"/>
      <c r="AE34" s="40"/>
      <c r="AF34" s="25"/>
      <c r="AG34" s="43"/>
    </row>
    <row r="35" spans="1:33" x14ac:dyDescent="0.2">
      <c r="A35" s="31"/>
      <c r="B35" s="49" t="s">
        <v>30</v>
      </c>
      <c r="V35" s="42"/>
      <c r="W35" s="40"/>
      <c r="X35" s="40"/>
      <c r="Y35" s="40"/>
      <c r="Z35" s="40"/>
      <c r="AA35" s="40"/>
      <c r="AB35" s="40"/>
      <c r="AC35" s="40"/>
      <c r="AD35" s="40"/>
      <c r="AE35" s="40"/>
      <c r="AF35" s="25"/>
      <c r="AG35" s="43"/>
    </row>
    <row r="36" spans="1:33" x14ac:dyDescent="0.2">
      <c r="A36" s="31" t="s">
        <v>19</v>
      </c>
      <c r="B36" s="27" t="s">
        <v>31</v>
      </c>
      <c r="V36" s="42"/>
      <c r="W36" s="40"/>
      <c r="X36" s="40"/>
      <c r="Y36" s="40"/>
      <c r="Z36" s="40"/>
      <c r="AA36" s="40"/>
      <c r="AB36" s="40"/>
      <c r="AC36" s="40"/>
      <c r="AD36" s="40"/>
      <c r="AE36" s="40"/>
      <c r="AF36" s="25"/>
      <c r="AG36" s="43"/>
    </row>
    <row r="37" spans="1:33" x14ac:dyDescent="0.2">
      <c r="A37" s="31"/>
      <c r="B37" s="27" t="s">
        <v>32</v>
      </c>
      <c r="V37" s="42"/>
      <c r="W37" s="40"/>
      <c r="X37" s="40"/>
      <c r="Y37" s="40"/>
      <c r="Z37" s="40"/>
      <c r="AA37" s="40"/>
      <c r="AB37" s="40"/>
      <c r="AC37" s="40"/>
      <c r="AD37" s="40"/>
      <c r="AE37" s="40"/>
      <c r="AF37" s="25"/>
      <c r="AG37" s="43"/>
    </row>
    <row r="38" spans="1:33" x14ac:dyDescent="0.2">
      <c r="A38" s="31" t="s">
        <v>20</v>
      </c>
      <c r="B38" s="27" t="s">
        <v>33</v>
      </c>
      <c r="V38" s="42"/>
      <c r="W38" s="40"/>
      <c r="X38" s="40"/>
      <c r="Y38" s="40"/>
      <c r="Z38" s="40"/>
      <c r="AA38" s="40"/>
      <c r="AB38" s="40"/>
      <c r="AC38" s="40"/>
      <c r="AD38" s="40"/>
      <c r="AE38" s="40"/>
      <c r="AF38" s="25"/>
      <c r="AG38" s="43"/>
    </row>
    <row r="39" spans="1:33" x14ac:dyDescent="0.2">
      <c r="A39" s="31"/>
      <c r="B39" s="27" t="s">
        <v>39</v>
      </c>
      <c r="V39" s="42"/>
      <c r="W39" s="40"/>
      <c r="X39" s="40"/>
      <c r="Y39" s="40"/>
      <c r="Z39" s="40"/>
      <c r="AA39" s="40"/>
      <c r="AB39" s="40"/>
      <c r="AC39" s="40"/>
      <c r="AD39" s="40"/>
      <c r="AE39" s="40"/>
      <c r="AF39" s="25"/>
      <c r="AG39" s="43"/>
    </row>
    <row r="40" spans="1:33" x14ac:dyDescent="0.2">
      <c r="A40" s="31" t="s">
        <v>21</v>
      </c>
      <c r="B40" s="27" t="s">
        <v>34</v>
      </c>
      <c r="V40" s="42"/>
      <c r="W40" s="40"/>
      <c r="X40" s="40"/>
      <c r="Y40" s="40"/>
      <c r="Z40" s="40"/>
      <c r="AA40" s="40"/>
      <c r="AB40" s="40"/>
      <c r="AC40" s="40"/>
      <c r="AD40" s="40"/>
      <c r="AE40" s="40"/>
      <c r="AF40" s="25"/>
      <c r="AG40" s="43"/>
    </row>
    <row r="41" spans="1:33" x14ac:dyDescent="0.2">
      <c r="A41" s="31"/>
      <c r="B41" s="27" t="s">
        <v>40</v>
      </c>
      <c r="V41" s="42"/>
      <c r="W41" s="40"/>
      <c r="X41" s="40"/>
      <c r="Y41" s="40"/>
      <c r="Z41" s="40"/>
      <c r="AA41" s="40"/>
      <c r="AB41" s="40"/>
      <c r="AC41" s="40"/>
      <c r="AD41" s="40"/>
      <c r="AE41" s="40"/>
      <c r="AF41" s="25"/>
      <c r="AG41" s="43"/>
    </row>
    <row r="42" spans="1:33" x14ac:dyDescent="0.2">
      <c r="A42" s="31"/>
      <c r="B42" s="27" t="s">
        <v>38</v>
      </c>
      <c r="V42" s="42"/>
      <c r="W42" s="40"/>
      <c r="X42" s="40"/>
      <c r="Y42" s="40"/>
      <c r="Z42" s="40"/>
      <c r="AA42" s="40"/>
      <c r="AB42" s="40"/>
      <c r="AC42" s="40"/>
      <c r="AD42" s="40"/>
      <c r="AE42" s="40"/>
      <c r="AF42" s="25"/>
      <c r="AG42" s="43"/>
    </row>
    <row r="43" spans="1:33" x14ac:dyDescent="0.2">
      <c r="A43" s="31" t="s">
        <v>22</v>
      </c>
      <c r="B43" s="27" t="s">
        <v>35</v>
      </c>
      <c r="V43" s="42"/>
      <c r="W43" s="40"/>
      <c r="X43" s="40"/>
      <c r="Y43" s="40"/>
      <c r="Z43" s="40"/>
      <c r="AA43" s="40"/>
      <c r="AB43" s="40"/>
      <c r="AC43" s="40"/>
      <c r="AD43" s="40"/>
      <c r="AE43" s="40"/>
      <c r="AF43" s="25"/>
      <c r="AG43" s="43"/>
    </row>
    <row r="44" spans="1:33" x14ac:dyDescent="0.2">
      <c r="A44" s="31"/>
      <c r="B44" s="27" t="s">
        <v>55</v>
      </c>
      <c r="V44" s="42"/>
      <c r="W44" s="40"/>
      <c r="X44" s="40"/>
      <c r="Y44" s="40"/>
      <c r="Z44" s="40"/>
      <c r="AA44" s="40"/>
      <c r="AB44" s="40"/>
      <c r="AC44" s="40"/>
      <c r="AD44" s="40"/>
      <c r="AE44" s="40"/>
      <c r="AF44" s="25"/>
      <c r="AG44" s="43"/>
    </row>
    <row r="45" spans="1:33" x14ac:dyDescent="0.2">
      <c r="A45" s="31"/>
      <c r="B45" s="27" t="s">
        <v>53</v>
      </c>
      <c r="V45" s="42"/>
      <c r="W45" s="40"/>
      <c r="X45" s="40"/>
      <c r="Y45" s="40"/>
      <c r="Z45" s="40"/>
      <c r="AA45" s="40"/>
      <c r="AB45" s="40"/>
      <c r="AC45" s="40"/>
      <c r="AD45" s="40"/>
      <c r="AE45" s="40"/>
      <c r="AF45" s="25"/>
      <c r="AG45" s="43"/>
    </row>
    <row r="46" spans="1:33" x14ac:dyDescent="0.2">
      <c r="A46" s="31" t="s">
        <v>23</v>
      </c>
      <c r="B46" s="27" t="s">
        <v>36</v>
      </c>
      <c r="V46" s="42"/>
      <c r="W46" s="40"/>
      <c r="X46" s="40"/>
      <c r="Y46" s="40"/>
      <c r="Z46" s="40"/>
      <c r="AA46" s="40"/>
      <c r="AB46" s="40"/>
      <c r="AC46" s="40"/>
      <c r="AD46" s="40"/>
      <c r="AE46" s="40"/>
      <c r="AF46" s="25"/>
      <c r="AG46" s="43"/>
    </row>
    <row r="47" spans="1:33" x14ac:dyDescent="0.2">
      <c r="A47" s="31"/>
      <c r="B47" s="27" t="s">
        <v>41</v>
      </c>
      <c r="V47" s="42"/>
      <c r="W47" s="40"/>
      <c r="X47" s="40"/>
      <c r="Y47" s="40"/>
      <c r="Z47" s="40"/>
      <c r="AA47" s="40"/>
      <c r="AB47" s="40"/>
      <c r="AC47" s="40"/>
      <c r="AD47" s="40"/>
      <c r="AE47" s="40"/>
      <c r="AF47" s="25"/>
      <c r="AG47" s="43"/>
    </row>
    <row r="48" spans="1:33" x14ac:dyDescent="0.2">
      <c r="A48" s="31"/>
      <c r="B48" s="27" t="s">
        <v>44</v>
      </c>
    </row>
    <row r="49" spans="1:33" x14ac:dyDescent="0.2">
      <c r="A49" s="31" t="s">
        <v>24</v>
      </c>
      <c r="B49" s="27" t="s">
        <v>37</v>
      </c>
      <c r="V49" s="35"/>
      <c r="W49" s="35"/>
      <c r="X49" s="35"/>
      <c r="Y49" s="36"/>
      <c r="Z49" s="35"/>
      <c r="AA49" s="35"/>
      <c r="AB49" s="35"/>
      <c r="AC49" s="35"/>
      <c r="AD49" s="35"/>
      <c r="AE49" s="25"/>
      <c r="AF49" s="25"/>
      <c r="AG49" s="25"/>
    </row>
    <row r="50" spans="1:33" x14ac:dyDescent="0.2">
      <c r="A50" s="31" t="s">
        <v>25</v>
      </c>
      <c r="B50" s="27" t="s">
        <v>58</v>
      </c>
      <c r="V50" s="35"/>
      <c r="W50" s="35"/>
      <c r="X50" s="35"/>
      <c r="Y50" s="35"/>
      <c r="Z50" s="35"/>
      <c r="AA50" s="35"/>
      <c r="AB50" s="35"/>
      <c r="AC50" s="35"/>
      <c r="AD50" s="35"/>
      <c r="AE50" s="25"/>
      <c r="AF50" s="25"/>
      <c r="AG50" s="25"/>
    </row>
    <row r="51" spans="1:33" x14ac:dyDescent="0.2">
      <c r="V51" s="35"/>
      <c r="W51" s="35"/>
      <c r="X51" s="35"/>
      <c r="Y51" s="35"/>
      <c r="Z51" s="35"/>
      <c r="AA51" s="35"/>
      <c r="AB51" s="35"/>
      <c r="AC51" s="35"/>
      <c r="AD51" s="35"/>
      <c r="AE51" s="25"/>
      <c r="AF51" s="25"/>
      <c r="AG51" s="25"/>
    </row>
    <row r="52" spans="1:33" x14ac:dyDescent="0.2">
      <c r="V52" s="50"/>
      <c r="W52" s="35"/>
      <c r="X52" s="35"/>
      <c r="Y52" s="35"/>
      <c r="Z52" s="35"/>
      <c r="AA52" s="35"/>
      <c r="AB52" s="35"/>
      <c r="AC52" s="35"/>
      <c r="AD52" s="35"/>
      <c r="AE52" s="25"/>
      <c r="AF52" s="25"/>
      <c r="AG52" s="25"/>
    </row>
    <row r="53" spans="1:33" x14ac:dyDescent="0.2">
      <c r="V53" s="42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3" x14ac:dyDescent="0.2">
      <c r="V54" s="42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  <row r="55" spans="1:33" x14ac:dyDescent="0.2">
      <c r="V55" s="42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</row>
    <row r="56" spans="1:33" x14ac:dyDescent="0.2">
      <c r="V56" s="42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</row>
    <row r="57" spans="1:33" x14ac:dyDescent="0.2">
      <c r="V57" s="42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</row>
    <row r="58" spans="1:33" x14ac:dyDescent="0.2">
      <c r="V58" s="42"/>
      <c r="W58" s="40"/>
      <c r="X58" s="40"/>
      <c r="Y58" s="40"/>
      <c r="Z58" s="40"/>
      <c r="AA58" s="40"/>
      <c r="AB58" s="40"/>
      <c r="AC58" s="40"/>
      <c r="AD58" s="40"/>
      <c r="AE58" s="40"/>
      <c r="AF58" s="51"/>
      <c r="AG58" s="43"/>
    </row>
    <row r="59" spans="1:33" x14ac:dyDescent="0.2">
      <c r="V59" s="42"/>
      <c r="W59" s="40"/>
      <c r="X59" s="40"/>
      <c r="Y59" s="40"/>
      <c r="Z59" s="40"/>
      <c r="AA59" s="40"/>
      <c r="AB59" s="40"/>
      <c r="AC59" s="40"/>
      <c r="AD59" s="40"/>
      <c r="AE59" s="40"/>
      <c r="AF59" s="51"/>
      <c r="AG59" s="43"/>
    </row>
    <row r="60" spans="1:33" x14ac:dyDescent="0.2">
      <c r="V60" s="42"/>
      <c r="W60" s="40"/>
      <c r="X60" s="40"/>
      <c r="Y60" s="40"/>
      <c r="Z60" s="40"/>
      <c r="AA60" s="40"/>
      <c r="AB60" s="40"/>
      <c r="AC60" s="40"/>
      <c r="AD60" s="40"/>
      <c r="AE60" s="40"/>
      <c r="AF60" s="51"/>
      <c r="AG60" s="43"/>
    </row>
    <row r="61" spans="1:33" x14ac:dyDescent="0.2">
      <c r="V61" s="42"/>
      <c r="W61" s="40"/>
      <c r="X61" s="40"/>
      <c r="Y61" s="40"/>
      <c r="Z61" s="40"/>
      <c r="AA61" s="40"/>
      <c r="AB61" s="40"/>
      <c r="AC61" s="40"/>
      <c r="AD61" s="40"/>
      <c r="AE61" s="40"/>
      <c r="AF61" s="51"/>
      <c r="AG61" s="43"/>
    </row>
    <row r="62" spans="1:33" x14ac:dyDescent="0.2">
      <c r="V62" s="42"/>
      <c r="W62" s="40"/>
      <c r="X62" s="40"/>
      <c r="Y62" s="40"/>
      <c r="Z62" s="40"/>
      <c r="AA62" s="40"/>
      <c r="AB62" s="40"/>
      <c r="AC62" s="40"/>
      <c r="AD62" s="40"/>
      <c r="AE62" s="40"/>
      <c r="AF62" s="51"/>
      <c r="AG62" s="43"/>
    </row>
    <row r="63" spans="1:33" x14ac:dyDescent="0.2">
      <c r="V63" s="42"/>
      <c r="W63" s="40"/>
      <c r="X63" s="40"/>
      <c r="Y63" s="40"/>
      <c r="Z63" s="40"/>
      <c r="AA63" s="40"/>
      <c r="AB63" s="40"/>
      <c r="AC63" s="40"/>
      <c r="AD63" s="40"/>
      <c r="AE63" s="40"/>
      <c r="AF63" s="51"/>
      <c r="AG63" s="43"/>
    </row>
    <row r="64" spans="1:33" x14ac:dyDescent="0.2">
      <c r="V64" s="42"/>
      <c r="W64" s="40"/>
      <c r="X64" s="40"/>
      <c r="Y64" s="40"/>
      <c r="Z64" s="40"/>
      <c r="AA64" s="40"/>
      <c r="AB64" s="40"/>
      <c r="AC64" s="40"/>
      <c r="AD64" s="40"/>
      <c r="AE64" s="40"/>
      <c r="AF64" s="51"/>
      <c r="AG64" s="43"/>
    </row>
    <row r="65" spans="22:33" x14ac:dyDescent="0.2">
      <c r="V65" s="42"/>
      <c r="W65" s="40"/>
      <c r="X65" s="40"/>
      <c r="Y65" s="40"/>
      <c r="Z65" s="40"/>
      <c r="AA65" s="40"/>
      <c r="AB65" s="40"/>
      <c r="AC65" s="40"/>
      <c r="AD65" s="40"/>
      <c r="AE65" s="40"/>
      <c r="AF65" s="51"/>
      <c r="AG65" s="43"/>
    </row>
    <row r="66" spans="22:33" x14ac:dyDescent="0.2">
      <c r="V66" s="42"/>
      <c r="W66" s="40"/>
      <c r="X66" s="40"/>
      <c r="Y66" s="40"/>
      <c r="Z66" s="40"/>
      <c r="AA66" s="40"/>
      <c r="AB66" s="40"/>
      <c r="AC66" s="40"/>
      <c r="AD66" s="40"/>
      <c r="AE66" s="40"/>
      <c r="AF66" s="51"/>
      <c r="AG66" s="43"/>
    </row>
    <row r="67" spans="22:33" x14ac:dyDescent="0.2">
      <c r="V67" s="42"/>
      <c r="W67" s="40"/>
      <c r="X67" s="40"/>
      <c r="Y67" s="40"/>
      <c r="Z67" s="40"/>
      <c r="AA67" s="40"/>
      <c r="AB67" s="40"/>
      <c r="AC67" s="40"/>
      <c r="AD67" s="40"/>
      <c r="AE67" s="40"/>
      <c r="AG67" s="43"/>
    </row>
    <row r="68" spans="22:33" x14ac:dyDescent="0.2">
      <c r="V68" s="42"/>
      <c r="W68" s="40"/>
      <c r="X68" s="40"/>
      <c r="Y68" s="40"/>
      <c r="Z68" s="40"/>
      <c r="AA68" s="40"/>
      <c r="AB68" s="40"/>
      <c r="AC68" s="40"/>
      <c r="AD68" s="40"/>
      <c r="AE68" s="40"/>
      <c r="AG68" s="43"/>
    </row>
    <row r="69" spans="22:33" x14ac:dyDescent="0.2">
      <c r="V69" s="42"/>
      <c r="W69" s="40"/>
      <c r="X69" s="40"/>
      <c r="Y69" s="40"/>
      <c r="Z69" s="40"/>
      <c r="AA69" s="40"/>
      <c r="AB69" s="40"/>
      <c r="AC69" s="40"/>
      <c r="AD69" s="40"/>
      <c r="AE69" s="40"/>
      <c r="AG69" s="43"/>
    </row>
    <row r="70" spans="22:33" x14ac:dyDescent="0.2">
      <c r="V70" s="42"/>
      <c r="W70" s="40"/>
      <c r="X70" s="40"/>
      <c r="Y70" s="40"/>
      <c r="Z70" s="40"/>
      <c r="AA70" s="40"/>
      <c r="AB70" s="40"/>
      <c r="AC70" s="40"/>
      <c r="AD70" s="40"/>
      <c r="AE70" s="40"/>
      <c r="AG70" s="43"/>
    </row>
    <row r="71" spans="22:33" x14ac:dyDescent="0.2">
      <c r="V71" s="42"/>
      <c r="W71" s="40"/>
      <c r="X71" s="40"/>
      <c r="Y71" s="40"/>
      <c r="Z71" s="40"/>
      <c r="AA71" s="40"/>
      <c r="AB71" s="40"/>
      <c r="AC71" s="40"/>
      <c r="AD71" s="40"/>
      <c r="AE71" s="40"/>
      <c r="AG71" s="43"/>
    </row>
    <row r="73" spans="22:33" x14ac:dyDescent="0.2">
      <c r="AE73" s="44"/>
    </row>
    <row r="74" spans="22:33" x14ac:dyDescent="0.2">
      <c r="AE74" s="44"/>
    </row>
    <row r="75" spans="22:33" x14ac:dyDescent="0.2">
      <c r="V75" s="42"/>
      <c r="W75" s="44"/>
      <c r="X75" s="44"/>
      <c r="Y75" s="44"/>
      <c r="Z75" s="44"/>
      <c r="AA75" s="44"/>
      <c r="AB75" s="44"/>
      <c r="AC75" s="44"/>
      <c r="AD75" s="44"/>
      <c r="AE75" s="44"/>
    </row>
    <row r="76" spans="22:33" x14ac:dyDescent="0.2">
      <c r="V76" s="42"/>
      <c r="W76" s="44"/>
      <c r="X76" s="44"/>
      <c r="Y76" s="44"/>
      <c r="Z76" s="44"/>
      <c r="AA76" s="44"/>
      <c r="AB76" s="44"/>
      <c r="AC76" s="44"/>
      <c r="AD76" s="44"/>
      <c r="AE76" s="44"/>
    </row>
    <row r="77" spans="22:33" x14ac:dyDescent="0.2">
      <c r="V77" s="42"/>
      <c r="W77" s="44"/>
      <c r="X77" s="44"/>
      <c r="Y77" s="44"/>
      <c r="Z77" s="44"/>
      <c r="AA77" s="44"/>
      <c r="AB77" s="44"/>
      <c r="AC77" s="44"/>
      <c r="AD77" s="44"/>
      <c r="AE77" s="44"/>
    </row>
    <row r="78" spans="22:33" x14ac:dyDescent="0.2">
      <c r="V78" s="42"/>
      <c r="W78" s="44"/>
      <c r="X78" s="44"/>
      <c r="Y78" s="44"/>
      <c r="Z78" s="44"/>
      <c r="AA78" s="44"/>
      <c r="AB78" s="44"/>
      <c r="AC78" s="44"/>
      <c r="AD78" s="44"/>
      <c r="AE78" s="44"/>
    </row>
    <row r="79" spans="22:33" x14ac:dyDescent="0.2">
      <c r="V79" s="42"/>
      <c r="W79" s="44"/>
      <c r="X79" s="44"/>
      <c r="Y79" s="44"/>
      <c r="Z79" s="44"/>
      <c r="AA79" s="44"/>
      <c r="AB79" s="44"/>
      <c r="AC79" s="44"/>
      <c r="AD79" s="44"/>
      <c r="AE79" s="44"/>
    </row>
    <row r="80" spans="22:33" x14ac:dyDescent="0.2">
      <c r="V80" s="42"/>
      <c r="W80" s="44"/>
      <c r="X80" s="44"/>
      <c r="Y80" s="44"/>
      <c r="Z80" s="44"/>
      <c r="AA80" s="44"/>
      <c r="AB80" s="44"/>
      <c r="AC80" s="44"/>
      <c r="AD80" s="44"/>
      <c r="AE80" s="44"/>
    </row>
    <row r="81" spans="22:31" x14ac:dyDescent="0.2">
      <c r="V81" s="42"/>
      <c r="W81" s="44"/>
      <c r="X81" s="44"/>
      <c r="Y81" s="44"/>
      <c r="Z81" s="44"/>
      <c r="AA81" s="44"/>
      <c r="AB81" s="44"/>
      <c r="AC81" s="44"/>
      <c r="AD81" s="44"/>
      <c r="AE81" s="44"/>
    </row>
    <row r="82" spans="22:31" x14ac:dyDescent="0.2">
      <c r="V82" s="42"/>
      <c r="W82" s="44"/>
      <c r="X82" s="44"/>
      <c r="Y82" s="44"/>
      <c r="Z82" s="44"/>
      <c r="AA82" s="44"/>
      <c r="AB82" s="44"/>
      <c r="AC82" s="44"/>
      <c r="AD82" s="44"/>
      <c r="AE82" s="44"/>
    </row>
    <row r="83" spans="22:31" x14ac:dyDescent="0.2">
      <c r="V83" s="42"/>
      <c r="W83" s="44"/>
      <c r="X83" s="44"/>
      <c r="Y83" s="44"/>
      <c r="Z83" s="44"/>
      <c r="AA83" s="44"/>
      <c r="AB83" s="44"/>
      <c r="AC83" s="44"/>
      <c r="AD83" s="44"/>
      <c r="AE83" s="44"/>
    </row>
    <row r="84" spans="22:31" x14ac:dyDescent="0.2">
      <c r="V84" s="42"/>
      <c r="W84" s="44"/>
      <c r="X84" s="44"/>
      <c r="Y84" s="44"/>
      <c r="Z84" s="44"/>
      <c r="AA84" s="44"/>
      <c r="AB84" s="44"/>
      <c r="AC84" s="44"/>
      <c r="AD84" s="44"/>
      <c r="AE84" s="44"/>
    </row>
    <row r="85" spans="22:31" x14ac:dyDescent="0.2">
      <c r="V85" s="42"/>
      <c r="W85" s="44"/>
      <c r="X85" s="44"/>
      <c r="Y85" s="44"/>
      <c r="Z85" s="44"/>
      <c r="AA85" s="44"/>
      <c r="AB85" s="44"/>
      <c r="AC85" s="44"/>
      <c r="AD85" s="44"/>
      <c r="AE85" s="44"/>
    </row>
    <row r="86" spans="22:31" x14ac:dyDescent="0.2">
      <c r="V86" s="42"/>
      <c r="W86" s="44"/>
      <c r="X86" s="44"/>
      <c r="Y86" s="44"/>
      <c r="Z86" s="44"/>
      <c r="AA86" s="44"/>
      <c r="AB86" s="44"/>
      <c r="AC86" s="44"/>
      <c r="AD86" s="44"/>
      <c r="AE86" s="44"/>
    </row>
    <row r="87" spans="22:31" x14ac:dyDescent="0.2">
      <c r="V87" s="42"/>
      <c r="W87" s="44"/>
      <c r="X87" s="44"/>
      <c r="Y87" s="44"/>
      <c r="Z87" s="44"/>
      <c r="AA87" s="44"/>
      <c r="AB87" s="44"/>
      <c r="AC87" s="44"/>
      <c r="AD87" s="44"/>
    </row>
    <row r="88" spans="22:31" x14ac:dyDescent="0.2">
      <c r="V88" s="42"/>
      <c r="W88" s="44"/>
      <c r="X88" s="44"/>
      <c r="Y88" s="44"/>
      <c r="Z88" s="44"/>
      <c r="AA88" s="44"/>
      <c r="AB88" s="44"/>
      <c r="AC88" s="44"/>
      <c r="AD88" s="44"/>
    </row>
    <row r="91" spans="22:31" x14ac:dyDescent="0.2">
      <c r="V91" s="42"/>
      <c r="X91" s="44"/>
      <c r="Z91" s="44"/>
    </row>
    <row r="92" spans="22:31" x14ac:dyDescent="0.2">
      <c r="V92" s="42"/>
      <c r="Z92" s="44"/>
    </row>
    <row r="93" spans="22:31" x14ac:dyDescent="0.2">
      <c r="V93" s="42"/>
      <c r="Z93" s="44"/>
    </row>
    <row r="94" spans="22:31" x14ac:dyDescent="0.2">
      <c r="V94" s="42"/>
      <c r="Z94" s="44"/>
    </row>
    <row r="95" spans="22:31" x14ac:dyDescent="0.2">
      <c r="V95" s="42"/>
      <c r="Z95" s="44"/>
    </row>
    <row r="96" spans="22:31" x14ac:dyDescent="0.2">
      <c r="V96" s="42"/>
      <c r="Z96" s="44"/>
    </row>
    <row r="97" spans="22:26" x14ac:dyDescent="0.2">
      <c r="V97" s="42"/>
      <c r="Z97" s="44"/>
    </row>
    <row r="98" spans="22:26" x14ac:dyDescent="0.2">
      <c r="V98" s="42"/>
      <c r="Z98" s="44"/>
    </row>
    <row r="99" spans="22:26" x14ac:dyDescent="0.2">
      <c r="V99" s="42"/>
      <c r="Z99" s="44"/>
    </row>
    <row r="100" spans="22:26" x14ac:dyDescent="0.2">
      <c r="V100" s="42"/>
      <c r="Z100" s="44"/>
    </row>
    <row r="101" spans="22:26" x14ac:dyDescent="0.2">
      <c r="V101" s="42"/>
      <c r="Z101" s="44"/>
    </row>
    <row r="102" spans="22:26" x14ac:dyDescent="0.2">
      <c r="V102" s="42"/>
      <c r="Z102" s="44"/>
    </row>
    <row r="103" spans="22:26" x14ac:dyDescent="0.2">
      <c r="V103" s="42"/>
      <c r="Z103" s="44"/>
    </row>
    <row r="104" spans="22:26" x14ac:dyDescent="0.2">
      <c r="V104" s="42"/>
      <c r="Z104" s="44"/>
    </row>
  </sheetData>
  <mergeCells count="6">
    <mergeCell ref="A2:J2"/>
    <mergeCell ref="A4:J4"/>
    <mergeCell ref="A5:J5"/>
    <mergeCell ref="A6:J6"/>
    <mergeCell ref="B9:C9"/>
    <mergeCell ref="E9:J9"/>
  </mergeCells>
  <pageMargins left="0.7" right="0.7" top="0.75" bottom="0.75" header="0.3" footer="0.3"/>
  <pageSetup scale="72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C4651-7180-4283-909B-80C664982055}">
  <dimension ref="A1:B15"/>
  <sheetViews>
    <sheetView workbookViewId="0">
      <selection activeCell="E15" sqref="E15"/>
    </sheetView>
  </sheetViews>
  <sheetFormatPr defaultRowHeight="15" x14ac:dyDescent="0.25"/>
  <cols>
    <col min="2" max="2" width="34.28515625" bestFit="1" customWidth="1"/>
  </cols>
  <sheetData>
    <row r="1" spans="1:2" x14ac:dyDescent="0.25">
      <c r="A1" t="s">
        <v>12</v>
      </c>
      <c r="B1" t="s">
        <v>45</v>
      </c>
    </row>
    <row r="2" spans="1:2" x14ac:dyDescent="0.25">
      <c r="A2">
        <v>2021</v>
      </c>
      <c r="B2" s="22">
        <v>5715000000</v>
      </c>
    </row>
    <row r="3" spans="1:2" x14ac:dyDescent="0.25">
      <c r="A3">
        <v>2022</v>
      </c>
      <c r="B3" s="22">
        <v>5751018180.9500008</v>
      </c>
    </row>
    <row r="4" spans="1:2" x14ac:dyDescent="0.25">
      <c r="A4">
        <v>2023</v>
      </c>
      <c r="B4" s="22">
        <v>5744690835.1500006</v>
      </c>
    </row>
    <row r="5" spans="1:2" x14ac:dyDescent="0.25">
      <c r="A5">
        <v>2024</v>
      </c>
      <c r="B5" s="22">
        <v>5772107760.25</v>
      </c>
    </row>
    <row r="6" spans="1:2" x14ac:dyDescent="0.25">
      <c r="A6">
        <v>2025</v>
      </c>
      <c r="B6" s="22">
        <v>5778448225.4399986</v>
      </c>
    </row>
    <row r="7" spans="1:2" x14ac:dyDescent="0.25">
      <c r="A7">
        <v>2026</v>
      </c>
      <c r="B7" s="22">
        <v>5803493424.6297846</v>
      </c>
    </row>
    <row r="8" spans="1:2" x14ac:dyDescent="0.25">
      <c r="A8">
        <v>2027</v>
      </c>
      <c r="B8" s="22">
        <v>5844747375.2321501</v>
      </c>
    </row>
    <row r="9" spans="1:2" x14ac:dyDescent="0.25">
      <c r="A9">
        <v>2028</v>
      </c>
      <c r="B9" s="22">
        <v>5898030742.3916702</v>
      </c>
    </row>
    <row r="10" spans="1:2" x14ac:dyDescent="0.25">
      <c r="A10">
        <v>2029</v>
      </c>
      <c r="B10" s="22">
        <v>5962598189.912281</v>
      </c>
    </row>
    <row r="11" spans="1:2" x14ac:dyDescent="0.25">
      <c r="A11">
        <v>2030</v>
      </c>
      <c r="B11" s="22">
        <v>6036169585.1080732</v>
      </c>
    </row>
    <row r="12" spans="1:2" x14ac:dyDescent="0.25">
      <c r="A12">
        <v>2031</v>
      </c>
      <c r="B12" s="22">
        <v>6120385542.30406</v>
      </c>
    </row>
    <row r="13" spans="1:2" x14ac:dyDescent="0.25">
      <c r="A13">
        <v>2032</v>
      </c>
      <c r="B13" s="22">
        <v>6213356578.8869743</v>
      </c>
    </row>
    <row r="14" spans="1:2" x14ac:dyDescent="0.25">
      <c r="A14">
        <v>2033</v>
      </c>
      <c r="B14" s="22">
        <v>6314042370.406065</v>
      </c>
    </row>
    <row r="15" spans="1:2" x14ac:dyDescent="0.25">
      <c r="A15">
        <v>2034</v>
      </c>
      <c r="B15" s="22">
        <v>6422304666.0738983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1 xmlns="bb9f5cce-8978-4b57-8055-abe6ee7aa763" xsi:nil="true"/>
    <TopicTaxHTField0 xmlns="bb9f5cce-8978-4b57-8055-abe6ee7aa763">
      <Terms xmlns="http://schemas.microsoft.com/office/infopath/2007/PartnerControls"/>
    </TopicTaxHTField0>
    <TaxCatchAll xmlns="bb9f5cce-8978-4b57-8055-abe6ee7aa763"/>
    <Project xmlns="bb9f5cce-8978-4b57-8055-abe6ee7aa763" xsi:nil="true"/>
    <Published_x0020_Document_x0020_Type xmlns="bb9f5cce-8978-4b57-8055-abe6ee7aa763" xsi:nil="true"/>
    <Published_x0020_Document_x0020_Status xmlns="bb9f5cce-8978-4b57-8055-abe6ee7aa763" xsi:nil="true"/>
    <Year xmlns="bb9f5cce-8978-4b57-8055-abe6ee7aa763">2023</Yea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FAF59E26E2CB0348BBDD1F116CA1246E" ma:contentTypeVersion="2" ma:contentTypeDescription="" ma:contentTypeScope="" ma:versionID="7b592cc9788704a5d67b2817c6db3b08">
  <xsd:schema xmlns:xsd="http://www.w3.org/2001/XMLSchema" xmlns:xs="http://www.w3.org/2001/XMLSchema" xmlns:p="http://schemas.microsoft.com/office/2006/metadata/properties" xmlns:ns2="bb9f5cce-8978-4b57-8055-abe6ee7aa763" xmlns:ns4="713d9404-9770-4f7a-8085-e161fcc507a9" targetNamespace="http://schemas.microsoft.com/office/2006/metadata/properties" ma:root="true" ma:fieldsID="6164285d9fb2072d1b4c638888539aad" ns2:_="" ns4:_="">
    <xsd:import namespace="bb9f5cce-8978-4b57-8055-abe6ee7aa763"/>
    <xsd:import namespace="713d9404-9770-4f7a-8085-e161fcc507a9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33fd526b-707f-48d3-b7cc-ed83c8f3846b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d9404-9770-4f7a-8085-e161fcc507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79C463-F2EB-459B-B611-71FB4BD3E0A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713d9404-9770-4f7a-8085-e161fcc507a9"/>
    <ds:schemaRef ds:uri="bb9f5cce-8978-4b57-8055-abe6ee7aa76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39BFAF-91B7-4206-B67C-542ED8150A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BCDE2F-84E4-4AC0-8396-AF594C350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9f5cce-8978-4b57-8055-abe6ee7aa763"/>
    <ds:schemaRef ds:uri="713d9404-9770-4f7a-8085-e161fcc507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Scenario 1 - 6.5% Discount</vt:lpstr>
      <vt:lpstr>Scenario 2 - 7.5% Discount</vt:lpstr>
      <vt:lpstr>Scenario 3 - 8.5% Discount</vt:lpstr>
      <vt:lpstr>Sales</vt:lpstr>
      <vt:lpstr>'Scenario 1 - 6.5% Discount'!Print_Area</vt:lpstr>
      <vt:lpstr>'Scenario 2 - 7.5% Discount'!Print_Area</vt:lpstr>
      <vt:lpstr>'Scenario 3 - 8.5% Discount'!Print_Area</vt:lpstr>
    </vt:vector>
  </TitlesOfParts>
  <Company>Newfoundland Power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Barrett, Keith M.</dc:creator>
  <cp:lastModifiedBy>supersetup</cp:lastModifiedBy>
  <cp:lastPrinted>2022-09-27T21:06:46Z</cp:lastPrinted>
  <dcterms:created xsi:type="dcterms:W3CDTF">2022-09-21T11:04:04Z</dcterms:created>
  <dcterms:modified xsi:type="dcterms:W3CDTF">2022-09-27T21:06:52Z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0x01010087DDA8BE470AFE4993BEDB69BC0B40F6020100FAF59E26E2CB0348BBDD1F116CA1246E</vt:lpwstr>
  </property>
  <property fmtid="{D5CDD505-2E9C-101B-9397-08002B2CF9AE}" pid="3" name="Topic">
    <vt:lpwstr/>
  </property>
</Properties>
</file>